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10" yWindow="0" windowWidth="20730" windowHeight="9405" tabRatio="699" activeTab="0"/>
  </bookViews>
  <sheets>
    <sheet name="再エネ発電" sheetId="1" r:id="rId1"/>
  </sheets>
  <definedNames>
    <definedName name="_xlfn.IFERROR" hidden="1">#NAME?</definedName>
    <definedName name="_xlnm.Print_Area" localSheetId="0">'再エネ発電'!$B$2:$M$82</definedName>
    <definedName name="燃料種" localSheetId="0">#REF!</definedName>
    <definedName name="燃料種">#REF!</definedName>
  </definedNames>
  <calcPr fullCalcOnLoad="1"/>
</workbook>
</file>

<file path=xl/sharedStrings.xml><?xml version="1.0" encoding="utf-8"?>
<sst xmlns="http://schemas.openxmlformats.org/spreadsheetml/2006/main" count="114" uniqueCount="102">
  <si>
    <t>事業者名</t>
  </si>
  <si>
    <t>〒</t>
  </si>
  <si>
    <t>事業による導入量</t>
  </si>
  <si>
    <t>単位</t>
  </si>
  <si>
    <t>法定耐用年数</t>
  </si>
  <si>
    <t>年間CO2削減量</t>
  </si>
  <si>
    <t>結果（CO2削減効果）</t>
  </si>
  <si>
    <t>［年］</t>
  </si>
  <si>
    <t>複数の機器・システムを導入する場合は、全ての機器・システムの名称を記載してください。</t>
  </si>
  <si>
    <t>軽油</t>
  </si>
  <si>
    <t>kW</t>
  </si>
  <si>
    <t>年間設備利用率</t>
  </si>
  <si>
    <t>設備
利用率</t>
  </si>
  <si>
    <t>100-8975</t>
  </si>
  <si>
    <t>製品名</t>
  </si>
  <si>
    <t>導入する機器
・システムの種類</t>
  </si>
  <si>
    <t>○×工業株式会社</t>
  </si>
  <si>
    <t>例）ABC電気製
アドバンストCIS太陽電池シリーズ10kWモデル</t>
  </si>
  <si>
    <t>例）設置地域の日射量（NEDO日射量データベースより）と機器効率（ABC電気社の製品カタログ）より推計。</t>
  </si>
  <si>
    <t>設置場所</t>
  </si>
  <si>
    <t>千葉県</t>
  </si>
  <si>
    <t>○×市</t>
  </si>
  <si>
    <t>△○町1-1</t>
  </si>
  <si>
    <t>「年間設備利用率」の設定根拠を記載してください。ただし、バイオマス発電システムを導入し化石燃料との混焼を計画している場合は、想定される混焼率の値、およびその設定根拠も記載してください。また、参考にした文献やカタログ等の資料がある場合は、資料名、発行年、発行者、URL等を記載してください。</t>
  </si>
  <si>
    <t>都市ガス</t>
  </si>
  <si>
    <t>灯油</t>
  </si>
  <si>
    <t>選択してください</t>
  </si>
  <si>
    <t>太陽光発電</t>
  </si>
  <si>
    <t>風力発電（陸上）</t>
  </si>
  <si>
    <t>風力発電（洋上）</t>
  </si>
  <si>
    <t>海洋エネルギー発電</t>
  </si>
  <si>
    <t>その他</t>
  </si>
  <si>
    <t>水力発電（既設導水路活用）</t>
  </si>
  <si>
    <t>水力発電（その他）</t>
  </si>
  <si>
    <t>バイオマス（メタン発酵ガス）</t>
  </si>
  <si>
    <t>バイオマス（間伐材等由来の木質バイオマス）</t>
  </si>
  <si>
    <t>バイオマス（一般木質バイオマス・農作物の収穫に伴って生じるバイオガス）</t>
  </si>
  <si>
    <t>バイオマス（建設資材廃棄物）</t>
  </si>
  <si>
    <t>バイオマス（一般廃棄物・その他バイオマス）</t>
  </si>
  <si>
    <t>太陽熱発電</t>
  </si>
  <si>
    <t>地熱発電（バイナリー）</t>
  </si>
  <si>
    <t>地熱発電（その他）</t>
  </si>
  <si>
    <t>1N㎥=45MJ</t>
  </si>
  <si>
    <t>[%]</t>
  </si>
  <si>
    <t>再生可能エネルギー発電量</t>
  </si>
  <si>
    <t>[kWh]</t>
  </si>
  <si>
    <t>[kgCO2/kWh]</t>
  </si>
  <si>
    <t>年間CO2削減原単位</t>
  </si>
  <si>
    <t>kgCO2/年/kW</t>
  </si>
  <si>
    <t>選択してください</t>
  </si>
  <si>
    <t>設備容量</t>
  </si>
  <si>
    <t>その他</t>
  </si>
  <si>
    <t>設備容量当たりのCO2削減量（CO2削減原単位）</t>
  </si>
  <si>
    <t>【ライフサイクルCO2排出量（※バイオマス発電設備、廃棄物発電設備のみ）】</t>
  </si>
  <si>
    <t>一般廃棄物</t>
  </si>
  <si>
    <t>下水汚泥</t>
  </si>
  <si>
    <t>糞尿</t>
  </si>
  <si>
    <t>液化天然ガス</t>
  </si>
  <si>
    <t>石炭</t>
  </si>
  <si>
    <t>コークス</t>
  </si>
  <si>
    <t>36.7 MJ/L</t>
  </si>
  <si>
    <t>L</t>
  </si>
  <si>
    <t>1L=38.2 MJ</t>
  </si>
  <si>
    <t>助燃材のOC2排出量</t>
  </si>
  <si>
    <t>助燃材のOC2排出原単位</t>
  </si>
  <si>
    <t>木材チップ</t>
  </si>
  <si>
    <t>木材ペレット</t>
  </si>
  <si>
    <t>N㎥</t>
  </si>
  <si>
    <t>燃料種を
選択してください</t>
  </si>
  <si>
    <t>削減原単位[kgCO2/年/kW]</t>
  </si>
  <si>
    <t>[kgCO2/年/kW]</t>
  </si>
  <si>
    <t>A重油</t>
  </si>
  <si>
    <t>kg</t>
  </si>
  <si>
    <t>kg</t>
  </si>
  <si>
    <t>混焼する化石燃料の
排出係数</t>
  </si>
  <si>
    <t>混焼する化石燃料の
種類</t>
  </si>
  <si>
    <t>【発電量】</t>
  </si>
  <si>
    <t>複数の機器・システムを導入する場合は、全ての機器・システムの名称を選択してください。</t>
  </si>
  <si>
    <t>バイオマス・
一般廃棄物の混焼率</t>
  </si>
  <si>
    <t>＝</t>
  </si>
  <si>
    <r>
      <t>混焼する化石燃料の種類を選択し、</t>
    </r>
    <r>
      <rPr>
        <b/>
        <sz val="10"/>
        <color indexed="55"/>
        <rFont val="ＭＳ Ｐゴシック"/>
        <family val="3"/>
      </rPr>
      <t>年間燃料総消費量</t>
    </r>
    <r>
      <rPr>
        <sz val="10"/>
        <color indexed="55"/>
        <rFont val="ＭＳ Ｐゴシック"/>
        <family val="3"/>
      </rPr>
      <t>を整数で記入してください。（燃料消費量は導入設備の容量当たりに換算する必要はありません）。</t>
    </r>
  </si>
  <si>
    <r>
      <t>投下した燃料種を選択し、</t>
    </r>
    <r>
      <rPr>
        <b/>
        <sz val="10"/>
        <color indexed="55"/>
        <rFont val="ＭＳ Ｐゴシック"/>
        <family val="3"/>
      </rPr>
      <t>年間燃料総消費量</t>
    </r>
    <r>
      <rPr>
        <sz val="10"/>
        <color indexed="55"/>
        <rFont val="ＭＳ Ｐゴシック"/>
        <family val="3"/>
      </rPr>
      <t>整数で記入し、横のセルに</t>
    </r>
    <r>
      <rPr>
        <sz val="10"/>
        <color indexed="55"/>
        <rFont val="ＭＳ Ｐゴシック"/>
        <family val="3"/>
      </rPr>
      <t>単位も記入してください。該当する燃料種が選択肢にない場合、「その他」を選択し、右側に使用した燃料種を記載してください。（燃料消費量は導入設備の容量当たりに換算する必要はありません）。</t>
    </r>
  </si>
  <si>
    <t>選択してください</t>
  </si>
  <si>
    <t>事務局確認用</t>
  </si>
  <si>
    <t>化石燃料との混焼を計画している場合は、想定される混焼率を記入してください。（例：バイオマス70%、石炭30%の場合、「70.0」）</t>
  </si>
  <si>
    <t>バイオマス・一般廃棄物の名称</t>
  </si>
  <si>
    <t>補助対象となる機器・システムの「導入量」を記入してください。</t>
  </si>
  <si>
    <t>対象となる発電システムの導入時における年間設備利用率を記入してください。年間設備利用率は以下より算出するものとします。
（年間設備利用率：想定年間発電電力量［kWh］÷（設備容量［kW］×24［h］×365［日］）</t>
  </si>
  <si>
    <t>混焼する化石燃料の
年間総消費量</t>
  </si>
  <si>
    <t>商用電力の排出係数</t>
  </si>
  <si>
    <t>国税庁が発表している耐用年数表を参考にして、法定耐用年数を整数で記入してください。不明である場合は、想定使用年数を記入し、右の選択肢において「想定使用年数を入力」を選択してください。</t>
  </si>
  <si>
    <t>累計CO2削減量</t>
  </si>
  <si>
    <t>[kgCO2]</t>
  </si>
  <si>
    <t>＝</t>
  </si>
  <si>
    <t>[tCO2]</t>
  </si>
  <si>
    <t>[kgCO2/年]</t>
  </si>
  <si>
    <t>[tCO2/年]</t>
  </si>
  <si>
    <t>バイオマスの排出係数</t>
  </si>
  <si>
    <t>設定根拠</t>
  </si>
  <si>
    <t>地球温暖化対策事業効果算定ガイドブック　補助事業申請者向けハード対策事業計算ファイル</t>
  </si>
  <si>
    <t>B.再生可能エネルギー発電用</t>
  </si>
  <si>
    <t>入力する数値に関しては、必要に応じて計算ファイル内で表示されている小数点の位まで入力することとし、それ以下の小数点については四捨五入することとする。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</si>
</sst>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Red]\(0.000\)"/>
    <numFmt numFmtId="179" formatCode="0.0_ "/>
    <numFmt numFmtId="180" formatCode="0.0_);[Red]\(0.0\)"/>
    <numFmt numFmtId="181" formatCode="0.00_ "/>
    <numFmt numFmtId="182" formatCode="#,##0.0_ "/>
    <numFmt numFmtId="183" formatCode="#,##0.0_);[Red]\(#,##0.0\)"/>
  </numFmts>
  <fonts count="51">
    <font>
      <sz val="11"/>
      <color theme="1"/>
      <name val="Calibri"/>
      <family val="3"/>
    </font>
    <font>
      <sz val="11"/>
      <color indexed="8"/>
      <name val="ＭＳ Ｐゴシック"/>
      <family val="3"/>
    </font>
    <font>
      <sz val="6"/>
      <name val="ＭＳ Ｐゴシック"/>
      <family val="3"/>
    </font>
    <font>
      <sz val="10"/>
      <color indexed="55"/>
      <name val="ＭＳ Ｐゴシック"/>
      <family val="3"/>
    </font>
    <font>
      <sz val="10"/>
      <name val="ＭＳ Ｐゴシック"/>
      <family val="3"/>
    </font>
    <font>
      <b/>
      <sz val="10"/>
      <color indexed="55"/>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4"/>
      <color indexed="8"/>
      <name val="ＭＳ Ｐゴシック"/>
      <family val="3"/>
    </font>
    <font>
      <sz val="22"/>
      <color indexed="8"/>
      <name val="ＭＳ Ｐゴシック"/>
      <family val="3"/>
    </font>
    <font>
      <b/>
      <sz val="12"/>
      <color indexed="9"/>
      <name val="ＭＳ Ｐゴシック"/>
      <family val="3"/>
    </font>
    <font>
      <b/>
      <sz val="18"/>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b/>
      <sz val="12"/>
      <color theme="0"/>
      <name val="Calibri"/>
      <family val="3"/>
    </font>
    <font>
      <b/>
      <sz val="18"/>
      <color rgb="FF0027BC"/>
      <name val="Calibri"/>
      <family val="3"/>
    </font>
    <font>
      <sz val="22"/>
      <color theme="1"/>
      <name val="Calibri"/>
      <family val="3"/>
    </font>
    <font>
      <b/>
      <sz val="14"/>
      <color theme="1"/>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AFAFA"/>
        <bgColor indexed="64"/>
      </patternFill>
    </fill>
    <fill>
      <patternFill patternType="solid">
        <fgColor rgb="FF8C8C8C"/>
        <bgColor indexed="64"/>
      </patternFill>
    </fill>
    <fill>
      <patternFill patternType="solid">
        <fgColor theme="0"/>
        <bgColor indexed="64"/>
      </patternFill>
    </fill>
    <fill>
      <patternFill patternType="solid">
        <fgColor rgb="FFF5F5F5"/>
        <bgColor indexed="64"/>
      </patternFill>
    </fill>
    <fill>
      <patternFill patternType="solid">
        <fgColor theme="2"/>
        <bgColor indexed="64"/>
      </patternFill>
    </fill>
    <fill>
      <patternFill patternType="solid">
        <fgColor rgb="FF009999"/>
        <bgColor indexed="64"/>
      </patternFill>
    </fill>
    <fill>
      <patternFill patternType="solid">
        <fgColor theme="0" tint="-0.4999699890613556"/>
        <bgColor indexed="64"/>
      </patternFill>
    </fill>
    <fill>
      <patternFill patternType="solid">
        <fgColor rgb="FF00A1D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27BC"/>
      </left>
      <right style="thin">
        <color rgb="FF8C8C8C"/>
      </right>
      <top style="thin">
        <color rgb="FF8C8C8C"/>
      </top>
      <bottom style="thin">
        <color rgb="FF8C8C8C"/>
      </bottom>
    </border>
    <border>
      <left/>
      <right/>
      <top style="thin">
        <color rgb="FF72C7E7"/>
      </top>
      <bottom style="thin">
        <color rgb="FF72C7E7"/>
      </bottom>
    </border>
    <border>
      <left/>
      <right/>
      <top style="thin">
        <color rgb="FF72C7E7"/>
      </top>
      <bottom/>
    </border>
    <border>
      <left/>
      <right/>
      <top style="thin">
        <color rgb="FF8C8C8C"/>
      </top>
      <bottom style="thin">
        <color rgb="FF8C8C8C"/>
      </bottom>
    </border>
    <border>
      <left/>
      <right/>
      <top style="medium">
        <color rgb="FF0027BC"/>
      </top>
      <bottom style="medium">
        <color rgb="FF0027BC"/>
      </bottom>
    </border>
    <border>
      <left/>
      <right style="thin">
        <color rgb="FF72C7E7"/>
      </right>
      <top/>
      <bottom/>
    </border>
    <border>
      <left style="thin">
        <color rgb="FF8C8C8C"/>
      </left>
      <right style="thin">
        <color rgb="FF8C8C8C"/>
      </right>
      <top style="thin">
        <color rgb="FF8C8C8C"/>
      </top>
      <bottom style="thin">
        <color rgb="FF8C8C8C"/>
      </bottom>
    </border>
    <border>
      <left style="thin">
        <color rgb="FF8C8C8C"/>
      </left>
      <right/>
      <top style="thin">
        <color rgb="FF8C8C8C"/>
      </top>
      <bottom style="thin">
        <color rgb="FF8C8C8C"/>
      </bottom>
    </border>
    <border>
      <left/>
      <right/>
      <top/>
      <bottom style="thin">
        <color rgb="FF8C8C8C"/>
      </bottom>
    </border>
    <border>
      <left style="medium">
        <color rgb="FF0027BC"/>
      </left>
      <right style="medium">
        <color rgb="FF0027BC"/>
      </right>
      <top style="thin">
        <color rgb="FF8C8C8C"/>
      </top>
      <bottom style="thin">
        <color rgb="FF8C8C8C"/>
      </bottom>
    </border>
    <border>
      <left/>
      <right style="thin">
        <color rgb="FF8C8C8C"/>
      </right>
      <top style="thin">
        <color rgb="FF8C8C8C"/>
      </top>
      <bottom style="thin">
        <color rgb="FF8C8C8C"/>
      </bottom>
    </border>
    <border>
      <left style="medium">
        <color rgb="FF0027BC"/>
      </left>
      <right/>
      <top style="medium">
        <color rgb="FF0027BC"/>
      </top>
      <bottom/>
    </border>
    <border>
      <left/>
      <right/>
      <top style="medium">
        <color rgb="FF0027BC"/>
      </top>
      <bottom/>
    </border>
    <border>
      <left/>
      <right style="medium">
        <color rgb="FF0027BC"/>
      </right>
      <top style="medium">
        <color rgb="FF0027BC"/>
      </top>
      <bottom/>
    </border>
    <border>
      <left style="medium">
        <color rgb="FF0027BC"/>
      </left>
      <right style="medium">
        <color rgb="FF0027BC"/>
      </right>
      <top style="medium">
        <color rgb="FF0027BC"/>
      </top>
      <bottom style="medium">
        <color rgb="FF0027BC"/>
      </bottom>
    </border>
    <border>
      <left/>
      <right/>
      <top style="thin">
        <color rgb="FF0027BC"/>
      </top>
      <bottom style="thin">
        <color rgb="FF0027BC"/>
      </bottom>
    </border>
    <border>
      <left/>
      <right style="thin">
        <color rgb="FF8C8C8C"/>
      </right>
      <top/>
      <bottom/>
    </border>
    <border>
      <left style="thin">
        <color rgb="FF8C8C8C"/>
      </left>
      <right/>
      <top/>
      <bottom/>
    </border>
    <border>
      <left style="thin">
        <color rgb="FF72C7E7"/>
      </left>
      <right/>
      <top style="thin">
        <color rgb="FF72C7E7"/>
      </top>
      <bottom style="thin">
        <color rgb="FF72C7E7"/>
      </bottom>
    </border>
    <border>
      <left/>
      <right style="thin">
        <color rgb="FF72C7E7"/>
      </right>
      <top style="thin">
        <color rgb="FF72C7E7"/>
      </top>
      <bottom style="thin">
        <color rgb="FF72C7E7"/>
      </bottom>
    </border>
    <border>
      <left/>
      <right style="medium">
        <color rgb="FF0027BC"/>
      </right>
      <top/>
      <bottom/>
    </border>
    <border>
      <left style="medium">
        <color rgb="FF0027BC"/>
      </left>
      <right/>
      <top style="medium">
        <color rgb="FF0027BC"/>
      </top>
      <bottom style="medium">
        <color rgb="FF0027BC"/>
      </bottom>
    </border>
    <border>
      <left/>
      <right style="medium">
        <color rgb="FF0027BC"/>
      </right>
      <top style="medium">
        <color rgb="FF0027BC"/>
      </top>
      <bottom style="medium">
        <color rgb="FF0027BC"/>
      </bottom>
    </border>
    <border>
      <left style="thin">
        <color rgb="FF72C7E7"/>
      </left>
      <right/>
      <top style="thin">
        <color rgb="FF72C7E7"/>
      </top>
      <bottom/>
    </border>
    <border>
      <left/>
      <right style="thin">
        <color rgb="FF72C7E7"/>
      </right>
      <top style="thin">
        <color rgb="FF72C7E7"/>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thin">
        <color rgb="FF8C8C8C"/>
      </left>
      <right/>
      <top/>
      <bottom style="thin">
        <color rgb="FF8C8C8C"/>
      </bottom>
    </border>
    <border>
      <left/>
      <right style="thin">
        <color rgb="FF8C8C8C"/>
      </right>
      <top/>
      <bottom style="thin">
        <color rgb="FF8C8C8C"/>
      </bottom>
    </border>
    <border>
      <left style="medium">
        <color rgb="FF0027BC"/>
      </left>
      <right/>
      <top/>
      <bottom style="medium">
        <color rgb="FF0027BC"/>
      </bottom>
    </border>
    <border>
      <left/>
      <right/>
      <top/>
      <bottom style="medium">
        <color rgb="FF0027BC"/>
      </bottom>
    </border>
    <border>
      <left/>
      <right style="medium">
        <color rgb="FF0027BC"/>
      </right>
      <top/>
      <bottom style="medium">
        <color rgb="FF0027BC"/>
      </bottom>
    </border>
    <border>
      <left style="thin">
        <color rgb="FF72C7E7"/>
      </left>
      <right style="thin">
        <color rgb="FF72C7E7"/>
      </right>
      <top style="thin">
        <color rgb="FF72C7E7"/>
      </top>
      <bottom style="thin">
        <color rgb="FF72C7E7"/>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thin">
        <color rgb="FF8C8C8C"/>
      </left>
      <right style="thin">
        <color rgb="FF8C8C8C"/>
      </right>
      <top style="medium">
        <color rgb="FF0027BC"/>
      </top>
      <bottom style="medium">
        <color rgb="FF0027BC"/>
      </bottom>
    </border>
    <border>
      <left style="thin">
        <color rgb="FF8C8C8C"/>
      </left>
      <right/>
      <top style="thin">
        <color rgb="FF8C8C8C"/>
      </top>
      <bottom/>
    </border>
    <border>
      <left/>
      <right style="medium">
        <color rgb="FF0027BC"/>
      </right>
      <top style="thin">
        <color rgb="FF8C8C8C"/>
      </top>
      <bottom/>
    </border>
    <border>
      <left/>
      <right style="medium">
        <color rgb="FF0027BC"/>
      </right>
      <top/>
      <bottom style="thin">
        <color rgb="FF8C8C8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150">
    <xf numFmtId="0" fontId="0"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NumberFormat="1" applyAlignment="1">
      <alignment vertical="center"/>
    </xf>
    <xf numFmtId="0" fontId="0" fillId="33" borderId="10" xfId="0" applyFill="1" applyBorder="1" applyAlignment="1">
      <alignment horizontal="center" vertical="center"/>
    </xf>
    <xf numFmtId="0" fontId="0" fillId="34" borderId="0" xfId="0" applyFill="1" applyAlignment="1">
      <alignment vertical="center"/>
    </xf>
    <xf numFmtId="0" fontId="0" fillId="34" borderId="0" xfId="0" applyFont="1" applyFill="1" applyBorder="1" applyAlignment="1">
      <alignment horizontal="center" vertical="center" wrapText="1"/>
    </xf>
    <xf numFmtId="0" fontId="0" fillId="34" borderId="0" xfId="0" applyFill="1" applyBorder="1" applyAlignment="1">
      <alignment horizontal="left" vertical="center"/>
    </xf>
    <xf numFmtId="0" fontId="46" fillId="34" borderId="0" xfId="0" applyFont="1" applyFill="1" applyBorder="1" applyAlignment="1">
      <alignment vertical="top" wrapText="1"/>
    </xf>
    <xf numFmtId="0" fontId="0" fillId="34" borderId="0" xfId="0" applyFill="1" applyBorder="1" applyAlignment="1">
      <alignment vertical="center"/>
    </xf>
    <xf numFmtId="0" fontId="0" fillId="34" borderId="0" xfId="0" applyFill="1" applyBorder="1" applyAlignment="1">
      <alignment horizontal="left" vertical="top" wrapText="1"/>
    </xf>
    <xf numFmtId="0" fontId="46" fillId="34" borderId="0" xfId="0" applyFont="1" applyFill="1" applyBorder="1" applyAlignment="1">
      <alignment vertical="top" wrapText="1"/>
    </xf>
    <xf numFmtId="0" fontId="46" fillId="34" borderId="11" xfId="0" applyFont="1" applyFill="1" applyBorder="1" applyAlignment="1">
      <alignment horizontal="left" vertical="top" wrapText="1"/>
    </xf>
    <xf numFmtId="0" fontId="0" fillId="34" borderId="0" xfId="0" applyFill="1" applyBorder="1" applyAlignment="1">
      <alignment horizontal="left" vertical="center" wrapText="1"/>
    </xf>
    <xf numFmtId="38" fontId="0" fillId="34" borderId="0" xfId="49" applyFont="1" applyFill="1" applyBorder="1" applyAlignment="1">
      <alignment vertical="center"/>
    </xf>
    <xf numFmtId="38" fontId="0" fillId="34" borderId="0" xfId="49" applyFont="1" applyFill="1" applyBorder="1" applyAlignment="1">
      <alignment horizontal="center" vertical="center"/>
    </xf>
    <xf numFmtId="0" fontId="0" fillId="34" borderId="12" xfId="0" applyFill="1" applyBorder="1" applyAlignment="1">
      <alignment horizontal="left" vertical="top" wrapText="1"/>
    </xf>
    <xf numFmtId="0" fontId="0" fillId="33" borderId="10" xfId="0"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4" xfId="0" applyFill="1" applyBorder="1" applyAlignment="1">
      <alignment horizontal="left" vertical="center"/>
    </xf>
    <xf numFmtId="0" fontId="46" fillId="34" borderId="15" xfId="0" applyFont="1" applyFill="1" applyBorder="1" applyAlignment="1">
      <alignment horizontal="left" vertical="top" wrapText="1"/>
    </xf>
    <xf numFmtId="0" fontId="0" fillId="34" borderId="0" xfId="0" applyFill="1" applyBorder="1" applyAlignment="1">
      <alignment vertical="center" wrapText="1"/>
    </xf>
    <xf numFmtId="0" fontId="0" fillId="33" borderId="16" xfId="0" applyFill="1" applyBorder="1" applyAlignment="1">
      <alignment horizontal="right" vertical="center"/>
    </xf>
    <xf numFmtId="0" fontId="28" fillId="35" borderId="13" xfId="0" applyFont="1" applyFill="1" applyBorder="1" applyAlignment="1">
      <alignment horizontal="center" vertical="center"/>
    </xf>
    <xf numFmtId="0" fontId="0" fillId="34" borderId="0" xfId="0" applyFill="1" applyBorder="1" applyAlignment="1">
      <alignment horizontal="center" vertical="center"/>
    </xf>
    <xf numFmtId="0" fontId="46" fillId="34" borderId="0" xfId="0" applyFont="1" applyFill="1" applyBorder="1" applyAlignment="1">
      <alignment horizontal="left" vertical="top" wrapText="1"/>
    </xf>
    <xf numFmtId="0" fontId="0" fillId="33" borderId="17" xfId="0" applyFill="1" applyBorder="1" applyAlignment="1">
      <alignment vertical="center"/>
    </xf>
    <xf numFmtId="0" fontId="46" fillId="34" borderId="18" xfId="0" applyFont="1" applyFill="1" applyBorder="1" applyAlignment="1">
      <alignment vertical="top" wrapText="1"/>
    </xf>
    <xf numFmtId="0" fontId="0" fillId="0" borderId="0" xfId="0" applyAlignment="1">
      <alignment vertical="center" wrapText="1"/>
    </xf>
    <xf numFmtId="38" fontId="46" fillId="34" borderId="0" xfId="49" applyFont="1" applyFill="1" applyBorder="1" applyAlignment="1">
      <alignment vertical="top" wrapText="1"/>
    </xf>
    <xf numFmtId="38" fontId="0" fillId="33" borderId="17" xfId="49" applyFont="1" applyFill="1" applyBorder="1" applyAlignment="1">
      <alignment vertical="center"/>
    </xf>
    <xf numFmtId="0" fontId="0" fillId="36" borderId="0" xfId="0" applyFill="1" applyBorder="1" applyAlignment="1">
      <alignment vertical="center"/>
    </xf>
    <xf numFmtId="0" fontId="46" fillId="34" borderId="0" xfId="0" applyFont="1" applyFill="1" applyBorder="1" applyAlignment="1">
      <alignment horizontal="center" vertical="center" wrapText="1"/>
    </xf>
    <xf numFmtId="0" fontId="0" fillId="37" borderId="19" xfId="0" applyFill="1" applyBorder="1" applyAlignment="1">
      <alignment horizontal="center" vertical="center" wrapText="1"/>
    </xf>
    <xf numFmtId="178" fontId="0" fillId="33" borderId="16" xfId="0" applyNumberFormat="1" applyFill="1" applyBorder="1" applyAlignment="1">
      <alignment vertical="center"/>
    </xf>
    <xf numFmtId="0" fontId="0" fillId="36" borderId="0" xfId="0" applyFill="1" applyAlignment="1">
      <alignment vertical="center"/>
    </xf>
    <xf numFmtId="181" fontId="0" fillId="33" borderId="17" xfId="0" applyNumberFormat="1" applyFill="1" applyBorder="1" applyAlignment="1">
      <alignment vertical="center"/>
    </xf>
    <xf numFmtId="176" fontId="0" fillId="33" borderId="16" xfId="0" applyNumberFormat="1" applyFill="1" applyBorder="1" applyAlignment="1">
      <alignment vertical="center"/>
    </xf>
    <xf numFmtId="0" fontId="0" fillId="33" borderId="16" xfId="0" applyFill="1" applyBorder="1" applyAlignment="1">
      <alignment vertical="center"/>
    </xf>
    <xf numFmtId="0" fontId="40" fillId="33" borderId="20" xfId="0" applyFont="1" applyFill="1" applyBorder="1" applyAlignment="1">
      <alignment horizontal="center" vertical="center"/>
    </xf>
    <xf numFmtId="0" fontId="28" fillId="35" borderId="0" xfId="0" applyFont="1" applyFill="1" applyBorder="1" applyAlignment="1">
      <alignment horizontal="center" vertical="center" wrapText="1"/>
    </xf>
    <xf numFmtId="181" fontId="0" fillId="0" borderId="16" xfId="0" applyNumberFormat="1" applyBorder="1" applyAlignment="1">
      <alignment vertical="center"/>
    </xf>
    <xf numFmtId="0" fontId="0" fillId="36" borderId="21" xfId="0" applyFill="1" applyBorder="1" applyAlignment="1" applyProtection="1">
      <alignment horizontal="center" vertical="center"/>
      <protection locked="0"/>
    </xf>
    <xf numFmtId="0" fontId="0" fillId="38" borderId="22" xfId="0" applyFill="1" applyBorder="1" applyAlignment="1" applyProtection="1">
      <alignment vertical="center"/>
      <protection locked="0"/>
    </xf>
    <xf numFmtId="0" fontId="0" fillId="38" borderId="23" xfId="0" applyFill="1" applyBorder="1" applyAlignment="1" applyProtection="1">
      <alignment vertical="center"/>
      <protection locked="0"/>
    </xf>
    <xf numFmtId="179" fontId="0" fillId="36" borderId="24" xfId="0" applyNumberFormat="1" applyFill="1" applyBorder="1" applyAlignment="1" applyProtection="1">
      <alignment vertical="center" wrapText="1"/>
      <protection locked="0"/>
    </xf>
    <xf numFmtId="180" fontId="0" fillId="36" borderId="24" xfId="0" applyNumberFormat="1" applyFill="1" applyBorder="1" applyAlignment="1" applyProtection="1">
      <alignment vertical="center" wrapText="1"/>
      <protection locked="0"/>
    </xf>
    <xf numFmtId="183" fontId="0" fillId="36" borderId="24" xfId="49" applyNumberFormat="1" applyFont="1" applyFill="1" applyBorder="1" applyAlignment="1" applyProtection="1">
      <alignment vertical="center"/>
      <protection locked="0"/>
    </xf>
    <xf numFmtId="0" fontId="0" fillId="36" borderId="24" xfId="0" applyFill="1" applyBorder="1" applyAlignment="1" applyProtection="1">
      <alignment vertical="center" wrapText="1"/>
      <protection locked="0"/>
    </xf>
    <xf numFmtId="181" fontId="0" fillId="36" borderId="24" xfId="0" applyNumberFormat="1" applyFill="1" applyBorder="1" applyAlignment="1" applyProtection="1">
      <alignment vertical="center"/>
      <protection locked="0"/>
    </xf>
    <xf numFmtId="0" fontId="47" fillId="39" borderId="0" xfId="0" applyFont="1" applyFill="1" applyAlignment="1">
      <alignment horizontal="center" vertical="center"/>
    </xf>
    <xf numFmtId="0" fontId="48" fillId="34" borderId="25" xfId="0" applyFont="1" applyFill="1" applyBorder="1" applyAlignment="1">
      <alignment horizontal="center" vertical="center"/>
    </xf>
    <xf numFmtId="0" fontId="28" fillId="35" borderId="0"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13" xfId="0" applyFill="1" applyBorder="1" applyAlignment="1">
      <alignment horizontal="center" vertical="center"/>
    </xf>
    <xf numFmtId="0" fontId="0" fillId="33" borderId="20" xfId="0" applyFill="1" applyBorder="1" applyAlignment="1">
      <alignment horizontal="center" vertical="center"/>
    </xf>
    <xf numFmtId="0" fontId="28" fillId="35" borderId="26" xfId="0" applyFont="1" applyFill="1" applyBorder="1" applyAlignment="1">
      <alignment horizontal="center" vertical="center" wrapText="1"/>
    </xf>
    <xf numFmtId="0" fontId="49" fillId="34" borderId="27" xfId="0" applyFont="1" applyFill="1" applyBorder="1" applyAlignment="1">
      <alignment horizontal="center" vertical="center"/>
    </xf>
    <xf numFmtId="0" fontId="49" fillId="34" borderId="26" xfId="0" applyFont="1" applyFill="1" applyBorder="1" applyAlignment="1">
      <alignment horizontal="center" vertical="center"/>
    </xf>
    <xf numFmtId="0" fontId="30" fillId="35" borderId="17" xfId="0" applyFont="1" applyFill="1" applyBorder="1" applyAlignment="1">
      <alignment horizontal="center" vertical="center"/>
    </xf>
    <xf numFmtId="0" fontId="30" fillId="35" borderId="20" xfId="0" applyFont="1" applyFill="1" applyBorder="1" applyAlignment="1">
      <alignment horizontal="center" vertical="center"/>
    </xf>
    <xf numFmtId="177" fontId="50" fillId="0" borderId="13" xfId="0" applyNumberFormat="1" applyFont="1" applyBorder="1" applyAlignment="1">
      <alignment horizontal="center" vertical="center"/>
    </xf>
    <xf numFmtId="0" fontId="30" fillId="40" borderId="17" xfId="0" applyFont="1" applyFill="1" applyBorder="1" applyAlignment="1">
      <alignment horizontal="center" vertical="center"/>
    </xf>
    <xf numFmtId="0" fontId="30" fillId="40" borderId="20" xfId="0" applyFont="1" applyFill="1" applyBorder="1" applyAlignment="1">
      <alignment horizontal="center" vertical="center"/>
    </xf>
    <xf numFmtId="176" fontId="50" fillId="0" borderId="17" xfId="0" applyNumberFormat="1" applyFont="1" applyBorder="1" applyAlignment="1">
      <alignment horizontal="center" vertical="center"/>
    </xf>
    <xf numFmtId="176" fontId="50" fillId="0" borderId="13" xfId="0" applyNumberFormat="1" applyFont="1" applyBorder="1" applyAlignment="1">
      <alignment horizontal="center" vertical="center"/>
    </xf>
    <xf numFmtId="177" fontId="50" fillId="0" borderId="17" xfId="0" applyNumberFormat="1" applyFont="1" applyBorder="1" applyAlignment="1">
      <alignment horizontal="center" vertical="center"/>
    </xf>
    <xf numFmtId="0" fontId="46" fillId="33" borderId="28" xfId="0" applyFont="1" applyFill="1" applyBorder="1" applyAlignment="1">
      <alignment horizontal="left" vertical="top" wrapText="1"/>
    </xf>
    <xf numFmtId="0" fontId="46" fillId="33" borderId="11" xfId="0" applyFont="1" applyFill="1" applyBorder="1" applyAlignment="1">
      <alignment horizontal="left" vertical="top" wrapText="1"/>
    </xf>
    <xf numFmtId="0" fontId="46" fillId="33" borderId="29" xfId="0" applyFont="1" applyFill="1" applyBorder="1" applyAlignment="1">
      <alignment horizontal="left" vertical="top" wrapText="1"/>
    </xf>
    <xf numFmtId="0" fontId="28" fillId="35" borderId="27" xfId="0" applyFont="1" applyFill="1" applyBorder="1" applyAlignment="1" applyProtection="1">
      <alignment horizontal="center" vertical="center" wrapText="1"/>
      <protection/>
    </xf>
    <xf numFmtId="0" fontId="28" fillId="35" borderId="0" xfId="0" applyFont="1" applyFill="1" applyBorder="1" applyAlignment="1" applyProtection="1">
      <alignment horizontal="center" vertical="center" wrapText="1"/>
      <protection/>
    </xf>
    <xf numFmtId="0" fontId="28" fillId="35" borderId="30" xfId="0" applyFont="1" applyFill="1" applyBorder="1" applyAlignment="1" applyProtection="1">
      <alignment horizontal="center" vertical="center" wrapText="1"/>
      <protection/>
    </xf>
    <xf numFmtId="0" fontId="0" fillId="36" borderId="31" xfId="0" applyFill="1" applyBorder="1" applyAlignment="1" applyProtection="1">
      <alignment horizontal="left" vertical="center"/>
      <protection locked="0"/>
    </xf>
    <xf numFmtId="0" fontId="0" fillId="36" borderId="14" xfId="0" applyFill="1" applyBorder="1" applyAlignment="1" applyProtection="1">
      <alignment horizontal="left" vertical="center"/>
      <protection locked="0"/>
    </xf>
    <xf numFmtId="0" fontId="0" fillId="36" borderId="32" xfId="0" applyFill="1" applyBorder="1" applyAlignment="1" applyProtection="1">
      <alignment horizontal="left" vertical="center"/>
      <protection locked="0"/>
    </xf>
    <xf numFmtId="0" fontId="0" fillId="33" borderId="16" xfId="0" applyFill="1" applyBorder="1" applyAlignment="1">
      <alignment horizontal="center" vertical="center"/>
    </xf>
    <xf numFmtId="0" fontId="0" fillId="36" borderId="31" xfId="0" applyFill="1" applyBorder="1" applyAlignment="1" applyProtection="1">
      <alignment horizontal="center" vertical="center" wrapText="1"/>
      <protection locked="0"/>
    </xf>
    <xf numFmtId="0" fontId="0" fillId="36" borderId="14" xfId="0" applyFill="1" applyBorder="1" applyAlignment="1" applyProtection="1">
      <alignment horizontal="center" vertical="center" wrapText="1"/>
      <protection locked="0"/>
    </xf>
    <xf numFmtId="0" fontId="0" fillId="36" borderId="32" xfId="0" applyFill="1" applyBorder="1" applyAlignment="1" applyProtection="1">
      <alignment horizontal="center" vertical="center" wrapText="1"/>
      <protection locked="0"/>
    </xf>
    <xf numFmtId="0" fontId="46" fillId="33" borderId="33" xfId="0" applyFont="1" applyFill="1" applyBorder="1" applyAlignment="1">
      <alignment horizontal="left" vertical="top" wrapText="1"/>
    </xf>
    <xf numFmtId="0" fontId="46" fillId="33" borderId="12" xfId="0" applyFont="1" applyFill="1" applyBorder="1" applyAlignment="1">
      <alignment horizontal="left" vertical="top" wrapText="1"/>
    </xf>
    <xf numFmtId="0" fontId="46" fillId="33" borderId="34" xfId="0" applyFont="1" applyFill="1" applyBorder="1" applyAlignment="1">
      <alignment horizontal="left" vertical="top" wrapText="1"/>
    </xf>
    <xf numFmtId="0" fontId="46" fillId="33" borderId="35" xfId="0" applyFont="1" applyFill="1" applyBorder="1" applyAlignment="1">
      <alignment horizontal="left" vertical="top" wrapText="1"/>
    </xf>
    <xf numFmtId="0" fontId="46" fillId="33" borderId="36" xfId="0" applyFont="1" applyFill="1" applyBorder="1" applyAlignment="1">
      <alignment horizontal="left" vertical="top" wrapText="1"/>
    </xf>
    <xf numFmtId="0" fontId="46" fillId="33" borderId="37" xfId="0" applyFont="1" applyFill="1" applyBorder="1" applyAlignment="1">
      <alignment horizontal="left" vertical="top" wrapText="1"/>
    </xf>
    <xf numFmtId="0" fontId="28" fillId="35" borderId="0" xfId="0" applyFont="1" applyFill="1" applyBorder="1" applyAlignment="1">
      <alignment horizontal="center" vertical="center"/>
    </xf>
    <xf numFmtId="0" fontId="28" fillId="35" borderId="30" xfId="0" applyFont="1" applyFill="1" applyBorder="1" applyAlignment="1">
      <alignment horizontal="center" vertical="center"/>
    </xf>
    <xf numFmtId="0" fontId="28" fillId="35" borderId="26" xfId="0" applyFont="1" applyFill="1" applyBorder="1" applyAlignment="1">
      <alignment horizontal="center" vertical="center"/>
    </xf>
    <xf numFmtId="0" fontId="28" fillId="41" borderId="0" xfId="0" applyFont="1" applyFill="1" applyBorder="1" applyAlignment="1">
      <alignment horizontal="center" vertical="center"/>
    </xf>
    <xf numFmtId="38" fontId="0" fillId="34" borderId="0" xfId="49" applyFont="1" applyFill="1" applyBorder="1" applyAlignment="1">
      <alignment horizontal="left" vertical="center"/>
    </xf>
    <xf numFmtId="38" fontId="0" fillId="33" borderId="20" xfId="49" applyFont="1" applyFill="1" applyBorder="1" applyAlignment="1">
      <alignment horizontal="center" vertical="center"/>
    </xf>
    <xf numFmtId="38" fontId="0" fillId="33" borderId="16" xfId="49" applyFont="1" applyFill="1" applyBorder="1" applyAlignment="1">
      <alignment horizontal="center" vertical="center"/>
    </xf>
    <xf numFmtId="0" fontId="0" fillId="33" borderId="17" xfId="0" applyFill="1" applyBorder="1" applyAlignment="1">
      <alignment horizontal="center" vertical="center" wrapText="1"/>
    </xf>
    <xf numFmtId="0" fontId="0" fillId="33" borderId="20" xfId="0" applyFill="1" applyBorder="1" applyAlignment="1">
      <alignment horizontal="center" vertical="center" wrapText="1"/>
    </xf>
    <xf numFmtId="0" fontId="28" fillId="40" borderId="38" xfId="0" applyFont="1" applyFill="1" applyBorder="1" applyAlignment="1">
      <alignment horizontal="center" vertical="center" wrapText="1"/>
    </xf>
    <xf numFmtId="0" fontId="28" fillId="40" borderId="18" xfId="0" applyFont="1" applyFill="1" applyBorder="1" applyAlignment="1">
      <alignment horizontal="center" vertical="center" wrapText="1"/>
    </xf>
    <xf numFmtId="0" fontId="28" fillId="40" borderId="39" xfId="0" applyFont="1" applyFill="1" applyBorder="1" applyAlignment="1">
      <alignment horizontal="center" vertical="center" wrapText="1"/>
    </xf>
    <xf numFmtId="0" fontId="0" fillId="33" borderId="16" xfId="0" applyFill="1" applyBorder="1" applyAlignment="1">
      <alignment horizontal="center" vertical="center" wrapText="1"/>
    </xf>
    <xf numFmtId="0" fontId="28" fillId="35" borderId="17" xfId="0" applyFont="1" applyFill="1" applyBorder="1" applyAlignment="1">
      <alignment horizontal="center" vertical="center" wrapText="1"/>
    </xf>
    <xf numFmtId="0" fontId="28" fillId="35" borderId="13" xfId="0" applyFont="1" applyFill="1" applyBorder="1" applyAlignment="1">
      <alignment horizontal="center" vertical="center" wrapText="1"/>
    </xf>
    <xf numFmtId="0" fontId="28" fillId="35" borderId="20" xfId="0" applyFont="1" applyFill="1" applyBorder="1" applyAlignment="1">
      <alignment horizontal="center" vertical="center" wrapText="1"/>
    </xf>
    <xf numFmtId="0" fontId="28" fillId="35" borderId="17" xfId="0" applyFont="1" applyFill="1" applyBorder="1" applyAlignment="1">
      <alignment horizontal="center" vertical="center"/>
    </xf>
    <xf numFmtId="0" fontId="28" fillId="35" borderId="13" xfId="0" applyFont="1" applyFill="1" applyBorder="1" applyAlignment="1">
      <alignment horizontal="center" vertical="center"/>
    </xf>
    <xf numFmtId="0" fontId="28" fillId="35" borderId="20" xfId="0" applyFont="1" applyFill="1" applyBorder="1" applyAlignment="1">
      <alignment horizontal="center" vertical="center"/>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46" fillId="33" borderId="12" xfId="0" applyFont="1" applyFill="1" applyBorder="1" applyAlignment="1">
      <alignment horizontal="left" vertical="top"/>
    </xf>
    <xf numFmtId="0" fontId="46" fillId="33" borderId="34" xfId="0" applyFont="1" applyFill="1" applyBorder="1" applyAlignment="1">
      <alignment horizontal="left" vertical="top"/>
    </xf>
    <xf numFmtId="0" fontId="46" fillId="33" borderId="35" xfId="0" applyFont="1" applyFill="1" applyBorder="1" applyAlignment="1">
      <alignment horizontal="left" vertical="top"/>
    </xf>
    <xf numFmtId="0" fontId="46" fillId="33" borderId="36" xfId="0" applyFont="1" applyFill="1" applyBorder="1" applyAlignment="1">
      <alignment horizontal="left" vertical="top"/>
    </xf>
    <xf numFmtId="0" fontId="46" fillId="33" borderId="37" xfId="0" applyFont="1" applyFill="1" applyBorder="1" applyAlignment="1">
      <alignment horizontal="left" vertical="top"/>
    </xf>
    <xf numFmtId="0" fontId="46" fillId="33" borderId="43" xfId="0" applyFont="1" applyFill="1" applyBorder="1" applyAlignment="1">
      <alignment horizontal="left" vertical="top" wrapText="1"/>
    </xf>
    <xf numFmtId="0" fontId="28" fillId="35" borderId="16" xfId="0" applyFont="1" applyFill="1" applyBorder="1" applyAlignment="1">
      <alignment horizontal="center" vertical="center"/>
    </xf>
    <xf numFmtId="182" fontId="0" fillId="0" borderId="44" xfId="0" applyNumberFormat="1" applyBorder="1" applyAlignment="1" applyProtection="1">
      <alignment horizontal="center" vertical="center"/>
      <protection locked="0"/>
    </xf>
    <xf numFmtId="182" fontId="0" fillId="0" borderId="45" xfId="0" applyNumberForma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8" fillId="35" borderId="46" xfId="0" applyFont="1" applyFill="1" applyBorder="1" applyAlignment="1">
      <alignment horizontal="center" vertical="center"/>
    </xf>
    <xf numFmtId="0" fontId="28" fillId="35" borderId="47" xfId="0" applyFont="1" applyFill="1" applyBorder="1" applyAlignment="1">
      <alignment horizontal="center" vertical="center"/>
    </xf>
    <xf numFmtId="0" fontId="0" fillId="0" borderId="44"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28" fillId="35" borderId="49" xfId="0" applyFont="1" applyFill="1" applyBorder="1" applyAlignment="1">
      <alignment horizontal="center" vertical="center" wrapText="1"/>
    </xf>
    <xf numFmtId="0" fontId="28" fillId="35" borderId="50" xfId="0" applyFont="1" applyFill="1" applyBorder="1" applyAlignment="1">
      <alignment horizontal="center" vertical="center" wrapText="1"/>
    </xf>
    <xf numFmtId="0" fontId="28" fillId="35" borderId="38" xfId="0" applyFont="1" applyFill="1" applyBorder="1" applyAlignment="1">
      <alignment horizontal="center" vertical="center" wrapText="1"/>
    </xf>
    <xf numFmtId="0" fontId="28" fillId="35" borderId="51" xfId="0" applyFont="1" applyFill="1" applyBorder="1" applyAlignment="1">
      <alignment horizontal="center" vertical="center" wrapText="1"/>
    </xf>
    <xf numFmtId="0" fontId="0" fillId="36" borderId="21" xfId="0" applyFill="1" applyBorder="1" applyAlignment="1" applyProtection="1">
      <alignment horizontal="left" vertical="center" wrapText="1"/>
      <protection locked="0"/>
    </xf>
    <xf numFmtId="0" fontId="0" fillId="36" borderId="22" xfId="0" applyFill="1" applyBorder="1" applyAlignment="1" applyProtection="1">
      <alignment horizontal="left" vertical="center"/>
      <protection locked="0"/>
    </xf>
    <xf numFmtId="0" fontId="0" fillId="36" borderId="23" xfId="0" applyFill="1" applyBorder="1" applyAlignment="1" applyProtection="1">
      <alignment horizontal="left" vertical="center"/>
      <protection locked="0"/>
    </xf>
    <xf numFmtId="0" fontId="0" fillId="36" borderId="40" xfId="0" applyFill="1" applyBorder="1" applyAlignment="1" applyProtection="1">
      <alignment horizontal="left" vertical="center"/>
      <protection locked="0"/>
    </xf>
    <xf numFmtId="0" fontId="0" fillId="36" borderId="41" xfId="0" applyFill="1" applyBorder="1" applyAlignment="1" applyProtection="1">
      <alignment horizontal="left" vertical="center"/>
      <protection locked="0"/>
    </xf>
    <xf numFmtId="0" fontId="0" fillId="36" borderId="42" xfId="0" applyFill="1" applyBorder="1" applyAlignment="1" applyProtection="1">
      <alignment horizontal="left" vertical="center"/>
      <protection locked="0"/>
    </xf>
    <xf numFmtId="0" fontId="36" fillId="5" borderId="52" xfId="0" applyFont="1" applyFill="1" applyBorder="1" applyAlignment="1">
      <alignment horizontal="left" vertical="center" wrapText="1"/>
    </xf>
    <xf numFmtId="0" fontId="36" fillId="5" borderId="53" xfId="0" applyFont="1" applyFill="1" applyBorder="1" applyAlignment="1">
      <alignment horizontal="left" vertical="center" wrapText="1"/>
    </xf>
    <xf numFmtId="0" fontId="36" fillId="5" borderId="54" xfId="0" applyFont="1" applyFill="1" applyBorder="1" applyAlignment="1">
      <alignment horizontal="left" vertical="center" wrapText="1"/>
    </xf>
    <xf numFmtId="0" fontId="36" fillId="5" borderId="55" xfId="0" applyFont="1" applyFill="1" applyBorder="1" applyAlignment="1">
      <alignment horizontal="left" vertical="center" wrapText="1"/>
    </xf>
    <xf numFmtId="0" fontId="36" fillId="5" borderId="56" xfId="0" applyFont="1" applyFill="1" applyBorder="1" applyAlignment="1">
      <alignment horizontal="left" vertical="center" wrapText="1"/>
    </xf>
    <xf numFmtId="0" fontId="36" fillId="5" borderId="57" xfId="0" applyFont="1" applyFill="1" applyBorder="1" applyAlignment="1">
      <alignment horizontal="left" vertical="center" wrapText="1"/>
    </xf>
    <xf numFmtId="0" fontId="28" fillId="41" borderId="0" xfId="0" applyFont="1" applyFill="1" applyAlignment="1">
      <alignment horizontal="center" vertical="center"/>
    </xf>
    <xf numFmtId="0" fontId="0" fillId="36" borderId="22" xfId="0" applyFill="1" applyBorder="1" applyAlignment="1" applyProtection="1">
      <alignment horizontal="left" vertical="center" wrapText="1"/>
      <protection locked="0"/>
    </xf>
    <xf numFmtId="0" fontId="0" fillId="36" borderId="23" xfId="0" applyFill="1" applyBorder="1" applyAlignment="1" applyProtection="1">
      <alignment horizontal="left" vertical="center" wrapText="1"/>
      <protection locked="0"/>
    </xf>
    <xf numFmtId="0" fontId="0" fillId="36" borderId="40" xfId="0" applyFill="1" applyBorder="1" applyAlignment="1" applyProtection="1">
      <alignment horizontal="left" vertical="center" wrapText="1"/>
      <protection locked="0"/>
    </xf>
    <xf numFmtId="0" fontId="0" fillId="36" borderId="41" xfId="0" applyFill="1" applyBorder="1" applyAlignment="1" applyProtection="1">
      <alignment horizontal="left" vertical="center" wrapText="1"/>
      <protection locked="0"/>
    </xf>
    <xf numFmtId="0" fontId="0" fillId="36" borderId="42" xfId="0" applyFill="1" applyBorder="1" applyAlignment="1" applyProtection="1">
      <alignment horizontal="left"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14">
    <dxf>
      <fill>
        <patternFill patternType="mediumGray"/>
      </fill>
    </dxf>
    <dxf>
      <fill>
        <patternFill patternType="mediumGray">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22</xdr:row>
      <xdr:rowOff>19050</xdr:rowOff>
    </xdr:from>
    <xdr:to>
      <xdr:col>4</xdr:col>
      <xdr:colOff>171450</xdr:colOff>
      <xdr:row>23</xdr:row>
      <xdr:rowOff>19050</xdr:rowOff>
    </xdr:to>
    <xdr:sp>
      <xdr:nvSpPr>
        <xdr:cNvPr id="1" name="下矢印 3"/>
        <xdr:cNvSpPr>
          <a:spLocks/>
        </xdr:cNvSpPr>
      </xdr:nvSpPr>
      <xdr:spPr>
        <a:xfrm rot="10800000">
          <a:off x="2695575" y="3476625"/>
          <a:ext cx="552450"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447675</xdr:colOff>
      <xdr:row>22</xdr:row>
      <xdr:rowOff>19050</xdr:rowOff>
    </xdr:from>
    <xdr:to>
      <xdr:col>7</xdr:col>
      <xdr:colOff>171450</xdr:colOff>
      <xdr:row>23</xdr:row>
      <xdr:rowOff>19050</xdr:rowOff>
    </xdr:to>
    <xdr:sp>
      <xdr:nvSpPr>
        <xdr:cNvPr id="2" name="下矢印 4"/>
        <xdr:cNvSpPr>
          <a:spLocks/>
        </xdr:cNvSpPr>
      </xdr:nvSpPr>
      <xdr:spPr>
        <a:xfrm rot="10800000">
          <a:off x="5153025" y="3476625"/>
          <a:ext cx="457200"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514350</xdr:colOff>
      <xdr:row>26</xdr:row>
      <xdr:rowOff>19050</xdr:rowOff>
    </xdr:from>
    <xdr:to>
      <xdr:col>4</xdr:col>
      <xdr:colOff>171450</xdr:colOff>
      <xdr:row>27</xdr:row>
      <xdr:rowOff>19050</xdr:rowOff>
    </xdr:to>
    <xdr:sp>
      <xdr:nvSpPr>
        <xdr:cNvPr id="3" name="下矢印 5"/>
        <xdr:cNvSpPr>
          <a:spLocks/>
        </xdr:cNvSpPr>
      </xdr:nvSpPr>
      <xdr:spPr>
        <a:xfrm rot="10800000">
          <a:off x="2695575" y="4267200"/>
          <a:ext cx="552450"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15</xdr:row>
      <xdr:rowOff>76200</xdr:rowOff>
    </xdr:from>
    <xdr:to>
      <xdr:col>9</xdr:col>
      <xdr:colOff>0</xdr:colOff>
      <xdr:row>16</xdr:row>
      <xdr:rowOff>95250</xdr:rowOff>
    </xdr:to>
    <xdr:sp>
      <xdr:nvSpPr>
        <xdr:cNvPr id="4" name="下矢印 7"/>
        <xdr:cNvSpPr>
          <a:spLocks/>
        </xdr:cNvSpPr>
      </xdr:nvSpPr>
      <xdr:spPr>
        <a:xfrm rot="5400000">
          <a:off x="6210300" y="2486025"/>
          <a:ext cx="695325" cy="190500"/>
        </a:xfrm>
        <a:prstGeom prst="downArrow">
          <a:avLst>
            <a:gd name="adj" fmla="val 3447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352425</xdr:colOff>
      <xdr:row>44</xdr:row>
      <xdr:rowOff>19050</xdr:rowOff>
    </xdr:from>
    <xdr:to>
      <xdr:col>7</xdr:col>
      <xdr:colOff>85725</xdr:colOff>
      <xdr:row>45</xdr:row>
      <xdr:rowOff>9525</xdr:rowOff>
    </xdr:to>
    <xdr:sp>
      <xdr:nvSpPr>
        <xdr:cNvPr id="5" name="下矢印 8"/>
        <xdr:cNvSpPr>
          <a:spLocks/>
        </xdr:cNvSpPr>
      </xdr:nvSpPr>
      <xdr:spPr>
        <a:xfrm rot="10800000">
          <a:off x="5057775" y="7429500"/>
          <a:ext cx="46672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18</xdr:row>
      <xdr:rowOff>85725</xdr:rowOff>
    </xdr:from>
    <xdr:to>
      <xdr:col>9</xdr:col>
      <xdr:colOff>0</xdr:colOff>
      <xdr:row>19</xdr:row>
      <xdr:rowOff>95250</xdr:rowOff>
    </xdr:to>
    <xdr:sp>
      <xdr:nvSpPr>
        <xdr:cNvPr id="6" name="下矢印 9"/>
        <xdr:cNvSpPr>
          <a:spLocks/>
        </xdr:cNvSpPr>
      </xdr:nvSpPr>
      <xdr:spPr>
        <a:xfrm rot="5400000">
          <a:off x="6210300" y="2895600"/>
          <a:ext cx="695325" cy="180975"/>
        </a:xfrm>
        <a:prstGeom prst="downArrow">
          <a:avLst>
            <a:gd name="adj" fmla="val 3447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33</xdr:row>
      <xdr:rowOff>47625</xdr:rowOff>
    </xdr:from>
    <xdr:to>
      <xdr:col>6</xdr:col>
      <xdr:colOff>9525</xdr:colOff>
      <xdr:row>33</xdr:row>
      <xdr:rowOff>228600</xdr:rowOff>
    </xdr:to>
    <xdr:sp>
      <xdr:nvSpPr>
        <xdr:cNvPr id="7" name="下矢印 11"/>
        <xdr:cNvSpPr>
          <a:spLocks/>
        </xdr:cNvSpPr>
      </xdr:nvSpPr>
      <xdr:spPr>
        <a:xfrm rot="5400000">
          <a:off x="3857625" y="5524500"/>
          <a:ext cx="857250" cy="180975"/>
        </a:xfrm>
        <a:prstGeom prst="downArrow">
          <a:avLst>
            <a:gd name="adj" fmla="val 34143"/>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76200</xdr:colOff>
      <xdr:row>49</xdr:row>
      <xdr:rowOff>114300</xdr:rowOff>
    </xdr:from>
    <xdr:to>
      <xdr:col>6</xdr:col>
      <xdr:colOff>619125</xdr:colOff>
      <xdr:row>49</xdr:row>
      <xdr:rowOff>295275</xdr:rowOff>
    </xdr:to>
    <xdr:sp>
      <xdr:nvSpPr>
        <xdr:cNvPr id="8" name="下矢印 14"/>
        <xdr:cNvSpPr>
          <a:spLocks/>
        </xdr:cNvSpPr>
      </xdr:nvSpPr>
      <xdr:spPr>
        <a:xfrm rot="5400000">
          <a:off x="4781550" y="8791575"/>
          <a:ext cx="542925" cy="180975"/>
        </a:xfrm>
        <a:prstGeom prst="downArrow">
          <a:avLst>
            <a:gd name="adj" fmla="val 3399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495300</xdr:colOff>
      <xdr:row>53</xdr:row>
      <xdr:rowOff>9525</xdr:rowOff>
    </xdr:from>
    <xdr:to>
      <xdr:col>5</xdr:col>
      <xdr:colOff>171450</xdr:colOff>
      <xdr:row>53</xdr:row>
      <xdr:rowOff>238125</xdr:rowOff>
    </xdr:to>
    <xdr:sp>
      <xdr:nvSpPr>
        <xdr:cNvPr id="9" name="下矢印 21"/>
        <xdr:cNvSpPr>
          <a:spLocks/>
        </xdr:cNvSpPr>
      </xdr:nvSpPr>
      <xdr:spPr>
        <a:xfrm>
          <a:off x="3571875" y="9820275"/>
          <a:ext cx="4095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304800</xdr:colOff>
      <xdr:row>61</xdr:row>
      <xdr:rowOff>0</xdr:rowOff>
    </xdr:from>
    <xdr:to>
      <xdr:col>9</xdr:col>
      <xdr:colOff>9525</xdr:colOff>
      <xdr:row>62</xdr:row>
      <xdr:rowOff>0</xdr:rowOff>
    </xdr:to>
    <xdr:sp>
      <xdr:nvSpPr>
        <xdr:cNvPr id="10" name="下矢印 22"/>
        <xdr:cNvSpPr>
          <a:spLocks/>
        </xdr:cNvSpPr>
      </xdr:nvSpPr>
      <xdr:spPr>
        <a:xfrm rot="10800000">
          <a:off x="6477000" y="11668125"/>
          <a:ext cx="4381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171450</xdr:colOff>
      <xdr:row>53</xdr:row>
      <xdr:rowOff>9525</xdr:rowOff>
    </xdr:from>
    <xdr:to>
      <xdr:col>11</xdr:col>
      <xdr:colOff>523875</xdr:colOff>
      <xdr:row>53</xdr:row>
      <xdr:rowOff>247650</xdr:rowOff>
    </xdr:to>
    <xdr:sp>
      <xdr:nvSpPr>
        <xdr:cNvPr id="11" name="下矢印 23"/>
        <xdr:cNvSpPr>
          <a:spLocks/>
        </xdr:cNvSpPr>
      </xdr:nvSpPr>
      <xdr:spPr>
        <a:xfrm>
          <a:off x="8543925" y="9820275"/>
          <a:ext cx="35242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457200</xdr:colOff>
      <xdr:row>26</xdr:row>
      <xdr:rowOff>9525</xdr:rowOff>
    </xdr:from>
    <xdr:to>
      <xdr:col>8</xdr:col>
      <xdr:colOff>171450</xdr:colOff>
      <xdr:row>26</xdr:row>
      <xdr:rowOff>238125</xdr:rowOff>
    </xdr:to>
    <xdr:sp>
      <xdr:nvSpPr>
        <xdr:cNvPr id="12" name="下矢印 15"/>
        <xdr:cNvSpPr>
          <a:spLocks/>
        </xdr:cNvSpPr>
      </xdr:nvSpPr>
      <xdr:spPr>
        <a:xfrm rot="10800000">
          <a:off x="5895975" y="4257675"/>
          <a:ext cx="4476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A82"/>
  <sheetViews>
    <sheetView tabSelected="1" view="pageBreakPreview" zoomScale="60" zoomScaleNormal="70" zoomScalePageLayoutView="0" workbookViewId="0" topLeftCell="A49">
      <selection activeCell="E59" sqref="E59"/>
    </sheetView>
  </sheetViews>
  <sheetFormatPr defaultColWidth="9.140625" defaultRowHeight="15"/>
  <cols>
    <col min="1" max="1" width="2.28125" style="0" customWidth="1"/>
    <col min="2" max="2" width="14.8515625" style="0" customWidth="1"/>
    <col min="3" max="3" width="15.57421875" style="0" customWidth="1"/>
    <col min="4" max="4" width="13.421875" style="0" customWidth="1"/>
    <col min="5" max="5" width="11.00390625" style="0" customWidth="1"/>
    <col min="6" max="6" width="13.421875" style="0" customWidth="1"/>
    <col min="7" max="13" width="11.00390625" style="0" customWidth="1"/>
    <col min="14" max="14" width="1.8515625" style="0" customWidth="1"/>
  </cols>
  <sheetData>
    <row r="2" spans="2:13" ht="19.5" customHeight="1">
      <c r="B2" s="51" t="s">
        <v>99</v>
      </c>
      <c r="C2" s="51"/>
      <c r="D2" s="51"/>
      <c r="E2" s="51"/>
      <c r="F2" s="51"/>
      <c r="G2" s="51"/>
      <c r="H2" s="51"/>
      <c r="I2" s="51"/>
      <c r="J2" s="51"/>
      <c r="K2" s="51"/>
      <c r="L2" s="51"/>
      <c r="M2" s="51"/>
    </row>
    <row r="3" spans="2:13" ht="3.75" customHeight="1">
      <c r="B3" s="6"/>
      <c r="C3" s="6"/>
      <c r="D3" s="6"/>
      <c r="E3" s="6"/>
      <c r="F3" s="6"/>
      <c r="G3" s="6"/>
      <c r="H3" s="6"/>
      <c r="I3" s="6"/>
      <c r="J3" s="6"/>
      <c r="K3" s="6"/>
      <c r="L3" s="6"/>
      <c r="M3" s="6"/>
    </row>
    <row r="4" spans="2:13" ht="27" customHeight="1">
      <c r="B4" s="52" t="s">
        <v>100</v>
      </c>
      <c r="C4" s="52"/>
      <c r="D4" s="52"/>
      <c r="E4" s="52"/>
      <c r="F4" s="52"/>
      <c r="G4" s="52"/>
      <c r="H4" s="52"/>
      <c r="I4" s="52"/>
      <c r="J4" s="52"/>
      <c r="K4" s="52"/>
      <c r="L4" s="52"/>
      <c r="M4" s="52"/>
    </row>
    <row r="5" spans="2:13" ht="3.75" customHeight="1">
      <c r="B5" s="6"/>
      <c r="C5" s="6"/>
      <c r="D5" s="6"/>
      <c r="E5" s="6"/>
      <c r="F5" s="6"/>
      <c r="G5" s="6"/>
      <c r="H5" s="6"/>
      <c r="I5" s="6"/>
      <c r="J5" s="6"/>
      <c r="K5" s="6"/>
      <c r="L5" s="6"/>
      <c r="M5" s="6"/>
    </row>
    <row r="6" spans="2:13" ht="19.5" customHeight="1">
      <c r="B6" s="138" t="s">
        <v>101</v>
      </c>
      <c r="C6" s="139"/>
      <c r="D6" s="139"/>
      <c r="E6" s="139"/>
      <c r="F6" s="139"/>
      <c r="G6" s="139"/>
      <c r="H6" s="139"/>
      <c r="I6" s="139"/>
      <c r="J6" s="139"/>
      <c r="K6" s="139"/>
      <c r="L6" s="139"/>
      <c r="M6" s="140"/>
    </row>
    <row r="7" spans="2:13" ht="19.5" customHeight="1">
      <c r="B7" s="141"/>
      <c r="C7" s="142"/>
      <c r="D7" s="142"/>
      <c r="E7" s="142"/>
      <c r="F7" s="142"/>
      <c r="G7" s="142"/>
      <c r="H7" s="142"/>
      <c r="I7" s="142"/>
      <c r="J7" s="142"/>
      <c r="K7" s="142"/>
      <c r="L7" s="142"/>
      <c r="M7" s="143"/>
    </row>
    <row r="8" spans="2:13" ht="3.75" customHeight="1" thickBot="1">
      <c r="B8" s="36"/>
      <c r="C8" s="36"/>
      <c r="D8" s="36"/>
      <c r="E8" s="36"/>
      <c r="F8" s="36"/>
      <c r="G8" s="36"/>
      <c r="H8" s="36"/>
      <c r="I8" s="36"/>
      <c r="J8" s="36"/>
      <c r="K8" s="36"/>
      <c r="L8" s="36"/>
      <c r="M8" s="36"/>
    </row>
    <row r="9" spans="2:13" ht="19.5" customHeight="1" thickBot="1">
      <c r="B9" s="123" t="s">
        <v>0</v>
      </c>
      <c r="C9" s="124"/>
      <c r="D9" s="125" t="s">
        <v>16</v>
      </c>
      <c r="E9" s="126"/>
      <c r="F9" s="126"/>
      <c r="G9" s="126"/>
      <c r="H9" s="126"/>
      <c r="I9" s="126"/>
      <c r="J9" s="126"/>
      <c r="K9" s="126"/>
      <c r="L9" s="126"/>
      <c r="M9" s="127"/>
    </row>
    <row r="10" spans="2:13" ht="9.75" customHeight="1">
      <c r="B10" s="6"/>
      <c r="C10" s="6"/>
      <c r="D10" s="6"/>
      <c r="E10" s="6"/>
      <c r="F10" s="6"/>
      <c r="G10" s="6"/>
      <c r="H10" s="6"/>
      <c r="I10" s="6"/>
      <c r="J10" s="6"/>
      <c r="K10" s="6"/>
      <c r="L10" s="6"/>
      <c r="M10" s="6"/>
    </row>
    <row r="11" spans="2:13" ht="13.5">
      <c r="B11" s="144" t="s">
        <v>2</v>
      </c>
      <c r="C11" s="144"/>
      <c r="D11" s="144"/>
      <c r="E11" s="144"/>
      <c r="F11" s="144"/>
      <c r="G11" s="144"/>
      <c r="H11" s="144"/>
      <c r="I11" s="144"/>
      <c r="J11" s="144"/>
      <c r="K11" s="144"/>
      <c r="L11" s="144"/>
      <c r="M11" s="144"/>
    </row>
    <row r="12" spans="2:13" ht="3.75" customHeight="1" thickBot="1">
      <c r="B12" s="6"/>
      <c r="C12" s="6"/>
      <c r="D12" s="6"/>
      <c r="E12" s="6"/>
      <c r="F12" s="6"/>
      <c r="G12" s="6"/>
      <c r="H12" s="6"/>
      <c r="I12" s="6"/>
      <c r="J12" s="6"/>
      <c r="K12" s="6"/>
      <c r="L12" s="6"/>
      <c r="M12" s="6"/>
    </row>
    <row r="13" spans="2:23" ht="13.5" customHeight="1">
      <c r="B13" s="128" t="s">
        <v>19</v>
      </c>
      <c r="C13" s="129"/>
      <c r="D13" s="43" t="s">
        <v>1</v>
      </c>
      <c r="E13" s="133" t="s">
        <v>13</v>
      </c>
      <c r="F13" s="133"/>
      <c r="G13" s="44"/>
      <c r="H13" s="44"/>
      <c r="I13" s="44"/>
      <c r="J13" s="44"/>
      <c r="K13" s="44"/>
      <c r="L13" s="44"/>
      <c r="M13" s="45"/>
      <c r="W13" s="4"/>
    </row>
    <row r="14" spans="2:13" ht="14.25" thickBot="1">
      <c r="B14" s="130"/>
      <c r="C14" s="131"/>
      <c r="D14" s="135" t="s">
        <v>20</v>
      </c>
      <c r="E14" s="136"/>
      <c r="F14" s="136" t="s">
        <v>21</v>
      </c>
      <c r="G14" s="136"/>
      <c r="H14" s="136" t="s">
        <v>22</v>
      </c>
      <c r="I14" s="136"/>
      <c r="J14" s="136"/>
      <c r="K14" s="136"/>
      <c r="L14" s="136"/>
      <c r="M14" s="137"/>
    </row>
    <row r="15" spans="2:13" ht="3.75" customHeight="1" thickBot="1">
      <c r="B15" s="19"/>
      <c r="C15" s="7"/>
      <c r="D15" s="20"/>
      <c r="E15" s="8"/>
      <c r="F15" s="8"/>
      <c r="G15" s="8"/>
      <c r="H15" s="8"/>
      <c r="I15" s="8"/>
      <c r="J15" s="8"/>
      <c r="K15" s="8"/>
      <c r="L15" s="8"/>
      <c r="M15" s="8"/>
    </row>
    <row r="16" spans="2:13" ht="13.5">
      <c r="B16" s="128" t="s">
        <v>15</v>
      </c>
      <c r="C16" s="129"/>
      <c r="D16" s="132" t="s">
        <v>82</v>
      </c>
      <c r="E16" s="145"/>
      <c r="F16" s="145"/>
      <c r="G16" s="145"/>
      <c r="H16" s="146"/>
      <c r="I16" s="6"/>
      <c r="J16" s="81" t="s">
        <v>77</v>
      </c>
      <c r="K16" s="82"/>
      <c r="L16" s="82"/>
      <c r="M16" s="83"/>
    </row>
    <row r="17" spans="2:13" ht="14.25" thickBot="1">
      <c r="B17" s="130"/>
      <c r="C17" s="131"/>
      <c r="D17" s="147"/>
      <c r="E17" s="148"/>
      <c r="F17" s="148"/>
      <c r="G17" s="148"/>
      <c r="H17" s="149"/>
      <c r="I17" s="6"/>
      <c r="J17" s="84"/>
      <c r="K17" s="85"/>
      <c r="L17" s="85"/>
      <c r="M17" s="86"/>
    </row>
    <row r="18" spans="2:13" s="1" customFormat="1" ht="3.75" customHeight="1" thickBot="1">
      <c r="B18" s="19"/>
      <c r="C18" s="7"/>
      <c r="D18" s="20"/>
      <c r="E18" s="8"/>
      <c r="F18" s="8"/>
      <c r="G18" s="8"/>
      <c r="H18" s="8"/>
      <c r="I18" s="10"/>
      <c r="J18" s="13"/>
      <c r="K18" s="26"/>
      <c r="L18" s="26"/>
      <c r="M18" s="21"/>
    </row>
    <row r="19" spans="2:13" ht="13.5">
      <c r="B19" s="128" t="s">
        <v>14</v>
      </c>
      <c r="C19" s="129"/>
      <c r="D19" s="132" t="s">
        <v>17</v>
      </c>
      <c r="E19" s="133"/>
      <c r="F19" s="133"/>
      <c r="G19" s="133"/>
      <c r="H19" s="134"/>
      <c r="I19" s="6"/>
      <c r="J19" s="81" t="s">
        <v>8</v>
      </c>
      <c r="K19" s="82"/>
      <c r="L19" s="82"/>
      <c r="M19" s="83"/>
    </row>
    <row r="20" spans="2:17" ht="14.25" thickBot="1">
      <c r="B20" s="130"/>
      <c r="C20" s="131"/>
      <c r="D20" s="135"/>
      <c r="E20" s="136"/>
      <c r="F20" s="136"/>
      <c r="G20" s="136"/>
      <c r="H20" s="137"/>
      <c r="I20" s="6"/>
      <c r="J20" s="84"/>
      <c r="K20" s="85"/>
      <c r="L20" s="85"/>
      <c r="M20" s="86"/>
      <c r="Q20" t="s">
        <v>26</v>
      </c>
    </row>
    <row r="21" spans="2:21" ht="3.75" customHeight="1" thickBot="1">
      <c r="B21" s="6"/>
      <c r="C21" s="6"/>
      <c r="D21" s="6"/>
      <c r="E21" s="6"/>
      <c r="F21" s="6"/>
      <c r="G21" s="6"/>
      <c r="H21" s="6"/>
      <c r="I21" s="6"/>
      <c r="J21" s="6"/>
      <c r="K21" s="6"/>
      <c r="L21" s="6"/>
      <c r="M21" s="6"/>
      <c r="Q21" t="s">
        <v>27</v>
      </c>
      <c r="U21">
        <f>IF(D16=Q21,1,0)</f>
        <v>0</v>
      </c>
    </row>
    <row r="22" spans="2:21" ht="19.5" customHeight="1" thickBot="1">
      <c r="B22" s="118" t="s">
        <v>50</v>
      </c>
      <c r="C22" s="103"/>
      <c r="D22" s="119">
        <v>0</v>
      </c>
      <c r="E22" s="120"/>
      <c r="F22" s="24" t="s">
        <v>3</v>
      </c>
      <c r="G22" s="77" t="s">
        <v>10</v>
      </c>
      <c r="H22" s="77"/>
      <c r="I22" s="6"/>
      <c r="J22" s="6"/>
      <c r="K22" s="6"/>
      <c r="L22" s="6"/>
      <c r="M22" s="6"/>
      <c r="Q22" t="s">
        <v>39</v>
      </c>
      <c r="U22">
        <f aca="true" t="shared" si="0" ref="U22:U29">IF(D17=Q22,1,0)</f>
        <v>0</v>
      </c>
    </row>
    <row r="23" spans="2:26" ht="19.5" customHeight="1">
      <c r="B23" s="25"/>
      <c r="C23" s="25"/>
      <c r="D23" s="25"/>
      <c r="E23" s="25"/>
      <c r="F23" s="25"/>
      <c r="G23" s="25"/>
      <c r="H23" s="25"/>
      <c r="I23" s="6"/>
      <c r="J23" s="6"/>
      <c r="K23" s="6"/>
      <c r="L23" s="6"/>
      <c r="M23" s="6"/>
      <c r="Q23" t="s">
        <v>28</v>
      </c>
      <c r="U23">
        <f t="shared" si="0"/>
        <v>0</v>
      </c>
      <c r="X23">
        <f>IF(OR(D16=Q20,D16=Q30,D16=Q31,D16=Q32,D16=Q33,D16=Q34,D16=Q35),1,0)</f>
        <v>1</v>
      </c>
      <c r="Y23">
        <f>IF($E$50&lt;&gt;100,1,0)</f>
        <v>1</v>
      </c>
      <c r="Z23">
        <f>IF(OR(X23=0,Y23=0),0,1)</f>
        <v>1</v>
      </c>
    </row>
    <row r="24" spans="2:21" ht="19.5" customHeight="1">
      <c r="B24" s="117" t="s">
        <v>86</v>
      </c>
      <c r="C24" s="117"/>
      <c r="D24" s="117"/>
      <c r="E24" s="117"/>
      <c r="F24" s="117"/>
      <c r="G24" s="117"/>
      <c r="H24" s="117"/>
      <c r="I24" s="117"/>
      <c r="J24" s="117"/>
      <c r="K24" s="117"/>
      <c r="L24" s="117"/>
      <c r="M24" s="117"/>
      <c r="Q24" t="s">
        <v>29</v>
      </c>
      <c r="U24">
        <f t="shared" si="0"/>
        <v>0</v>
      </c>
    </row>
    <row r="25" spans="2:21" ht="3.75" customHeight="1" thickBot="1">
      <c r="B25" s="11"/>
      <c r="C25" s="11"/>
      <c r="D25" s="11"/>
      <c r="E25" s="11"/>
      <c r="F25" s="17"/>
      <c r="G25" s="11"/>
      <c r="H25" s="11"/>
      <c r="I25" s="11"/>
      <c r="J25" s="11"/>
      <c r="K25" s="11"/>
      <c r="L25" s="11"/>
      <c r="M25" s="11"/>
      <c r="Q25" t="s">
        <v>40</v>
      </c>
      <c r="U25">
        <f t="shared" si="0"/>
        <v>0</v>
      </c>
    </row>
    <row r="26" spans="2:21" ht="19.5" customHeight="1" thickBot="1">
      <c r="B26" s="118" t="s">
        <v>4</v>
      </c>
      <c r="C26" s="103"/>
      <c r="D26" s="121">
        <v>0</v>
      </c>
      <c r="E26" s="122"/>
      <c r="F26" s="5" t="s">
        <v>7</v>
      </c>
      <c r="G26" s="11"/>
      <c r="H26" s="121" t="s">
        <v>82</v>
      </c>
      <c r="I26" s="122"/>
      <c r="J26" s="11"/>
      <c r="K26" s="11"/>
      <c r="L26" s="11"/>
      <c r="M26" s="11"/>
      <c r="Q26" t="s">
        <v>41</v>
      </c>
      <c r="U26">
        <f t="shared" si="0"/>
        <v>0</v>
      </c>
    </row>
    <row r="27" spans="2:21" ht="19.5" customHeight="1">
      <c r="B27" s="25"/>
      <c r="C27" s="25"/>
      <c r="D27" s="25"/>
      <c r="E27" s="25"/>
      <c r="F27" s="25"/>
      <c r="G27" s="11"/>
      <c r="H27" s="11"/>
      <c r="I27" s="11"/>
      <c r="J27" s="11"/>
      <c r="K27" s="11"/>
      <c r="L27" s="11"/>
      <c r="M27" s="11"/>
      <c r="Q27" t="s">
        <v>32</v>
      </c>
      <c r="U27">
        <f t="shared" si="0"/>
        <v>0</v>
      </c>
    </row>
    <row r="28" spans="2:21" ht="28.5" customHeight="1">
      <c r="B28" s="117" t="s">
        <v>90</v>
      </c>
      <c r="C28" s="117"/>
      <c r="D28" s="117"/>
      <c r="E28" s="117"/>
      <c r="F28" s="117"/>
      <c r="G28" s="117"/>
      <c r="H28" s="117"/>
      <c r="I28" s="117"/>
      <c r="J28" s="117"/>
      <c r="K28" s="117"/>
      <c r="L28" s="117"/>
      <c r="M28" s="117"/>
      <c r="Q28" t="s">
        <v>33</v>
      </c>
      <c r="U28">
        <f t="shared" si="0"/>
        <v>0</v>
      </c>
    </row>
    <row r="29" spans="2:21" ht="9.75" customHeight="1">
      <c r="B29" s="6"/>
      <c r="C29" s="6"/>
      <c r="D29" s="6"/>
      <c r="E29" s="6"/>
      <c r="F29" s="6"/>
      <c r="G29" s="6"/>
      <c r="H29" s="6"/>
      <c r="I29" s="6"/>
      <c r="J29" s="6"/>
      <c r="K29" s="6"/>
      <c r="L29" s="6"/>
      <c r="M29" s="6"/>
      <c r="Q29" t="s">
        <v>30</v>
      </c>
      <c r="U29">
        <f t="shared" si="0"/>
        <v>0</v>
      </c>
    </row>
    <row r="30" spans="2:21" ht="13.5">
      <c r="B30" s="90" t="s">
        <v>52</v>
      </c>
      <c r="C30" s="90"/>
      <c r="D30" s="90"/>
      <c r="E30" s="90"/>
      <c r="F30" s="90"/>
      <c r="G30" s="90"/>
      <c r="H30" s="90"/>
      <c r="I30" s="90"/>
      <c r="J30" s="90"/>
      <c r="K30" s="90"/>
      <c r="L30" s="90"/>
      <c r="M30" s="90"/>
      <c r="Q30" t="s">
        <v>34</v>
      </c>
      <c r="U30">
        <f aca="true" t="shared" si="1" ref="U30:U35">IF(D25=Q30,0,1)</f>
        <v>1</v>
      </c>
    </row>
    <row r="31" spans="2:21" ht="3.75" customHeight="1">
      <c r="B31" s="6"/>
      <c r="C31" s="6"/>
      <c r="D31" s="6"/>
      <c r="E31" s="6"/>
      <c r="F31" s="6"/>
      <c r="G31" s="6"/>
      <c r="H31" s="6"/>
      <c r="I31" s="6"/>
      <c r="J31" s="6"/>
      <c r="K31" s="6"/>
      <c r="L31" s="6"/>
      <c r="M31" s="6"/>
      <c r="Q31" t="s">
        <v>35</v>
      </c>
      <c r="U31">
        <f t="shared" si="1"/>
        <v>1</v>
      </c>
    </row>
    <row r="32" spans="2:21" ht="18.75" customHeight="1">
      <c r="B32" s="6" t="s">
        <v>76</v>
      </c>
      <c r="C32" s="6"/>
      <c r="D32" s="6"/>
      <c r="E32" s="6"/>
      <c r="F32" s="6"/>
      <c r="G32" s="6"/>
      <c r="H32" s="6"/>
      <c r="I32" s="6"/>
      <c r="J32" s="6"/>
      <c r="K32" s="6"/>
      <c r="L32" s="6"/>
      <c r="M32" s="6"/>
      <c r="Q32" t="s">
        <v>36</v>
      </c>
      <c r="U32">
        <f t="shared" si="1"/>
        <v>1</v>
      </c>
    </row>
    <row r="33" spans="2:21" ht="3" customHeight="1" thickBot="1">
      <c r="B33" s="6"/>
      <c r="C33" s="6"/>
      <c r="D33" s="6"/>
      <c r="E33" s="6"/>
      <c r="F33" s="6"/>
      <c r="G33" s="6"/>
      <c r="H33" s="6"/>
      <c r="I33" s="6"/>
      <c r="J33" s="6"/>
      <c r="K33" s="6"/>
      <c r="L33" s="6"/>
      <c r="M33" s="6"/>
      <c r="Q33" t="s">
        <v>37</v>
      </c>
      <c r="U33">
        <f t="shared" si="1"/>
        <v>1</v>
      </c>
    </row>
    <row r="34" spans="2:21" ht="24.75" customHeight="1" thickBot="1">
      <c r="B34" s="100" t="s">
        <v>11</v>
      </c>
      <c r="C34" s="101"/>
      <c r="D34" s="46">
        <v>0</v>
      </c>
      <c r="E34" s="18" t="s">
        <v>43</v>
      </c>
      <c r="F34" s="6"/>
      <c r="G34" s="81" t="s">
        <v>87</v>
      </c>
      <c r="H34" s="82"/>
      <c r="I34" s="82"/>
      <c r="J34" s="82"/>
      <c r="K34" s="82"/>
      <c r="L34" s="82"/>
      <c r="M34" s="83"/>
      <c r="Q34" t="s">
        <v>38</v>
      </c>
      <c r="U34">
        <f t="shared" si="1"/>
        <v>1</v>
      </c>
    </row>
    <row r="35" spans="2:21" ht="15.75" customHeight="1">
      <c r="B35" s="22"/>
      <c r="C35" s="22"/>
      <c r="D35" s="22"/>
      <c r="E35" s="9"/>
      <c r="F35" s="9"/>
      <c r="G35" s="84"/>
      <c r="H35" s="85"/>
      <c r="I35" s="85"/>
      <c r="J35" s="85"/>
      <c r="K35" s="85"/>
      <c r="L35" s="85"/>
      <c r="M35" s="86"/>
      <c r="Q35" t="s">
        <v>31</v>
      </c>
      <c r="U35">
        <f t="shared" si="1"/>
        <v>1</v>
      </c>
    </row>
    <row r="36" spans="2:13" ht="3" customHeight="1">
      <c r="B36" s="10"/>
      <c r="C36" s="6"/>
      <c r="D36" s="6"/>
      <c r="E36" s="6"/>
      <c r="F36" s="6"/>
      <c r="G36" s="6"/>
      <c r="H36" s="6"/>
      <c r="I36" s="6"/>
      <c r="J36" s="6"/>
      <c r="K36" s="6"/>
      <c r="L36" s="6"/>
      <c r="M36" s="6"/>
    </row>
    <row r="37" spans="2:13" ht="21" customHeight="1">
      <c r="B37" s="103" t="s">
        <v>44</v>
      </c>
      <c r="C37" s="104"/>
      <c r="D37" s="105"/>
      <c r="E37" s="38">
        <f>1*24*365*D34/100</f>
        <v>0</v>
      </c>
      <c r="F37" s="99" t="s">
        <v>45</v>
      </c>
      <c r="G37" s="99"/>
      <c r="H37" s="6"/>
      <c r="I37" s="6"/>
      <c r="J37" s="6"/>
      <c r="K37" s="6"/>
      <c r="L37" s="6"/>
      <c r="M37" s="6"/>
    </row>
    <row r="38" spans="2:13" ht="3" customHeight="1">
      <c r="B38" s="10"/>
      <c r="C38" s="6"/>
      <c r="D38" s="6"/>
      <c r="E38" s="6"/>
      <c r="F38" s="6"/>
      <c r="G38" s="6"/>
      <c r="H38" s="6"/>
      <c r="I38" s="6"/>
      <c r="J38" s="6"/>
      <c r="K38" s="6"/>
      <c r="L38" s="6"/>
      <c r="M38" s="6"/>
    </row>
    <row r="39" spans="2:13" ht="21" customHeight="1">
      <c r="B39" s="100" t="s">
        <v>89</v>
      </c>
      <c r="C39" s="101"/>
      <c r="D39" s="102"/>
      <c r="E39" s="35">
        <v>0.579</v>
      </c>
      <c r="F39" s="54" t="s">
        <v>46</v>
      </c>
      <c r="G39" s="56"/>
      <c r="H39" s="6"/>
      <c r="I39" s="6"/>
      <c r="J39" s="6"/>
      <c r="K39" s="6"/>
      <c r="L39" s="6"/>
      <c r="M39" s="6"/>
    </row>
    <row r="40" spans="2:13" ht="3" customHeight="1">
      <c r="B40" s="10"/>
      <c r="C40" s="6"/>
      <c r="D40" s="6"/>
      <c r="E40" s="6"/>
      <c r="F40" s="6"/>
      <c r="G40" s="6"/>
      <c r="H40" s="6"/>
      <c r="I40" s="6"/>
      <c r="J40" s="6"/>
      <c r="K40" s="6"/>
      <c r="L40" s="6"/>
      <c r="M40" s="6"/>
    </row>
    <row r="41" spans="2:13" ht="21" customHeight="1">
      <c r="B41" s="103" t="s">
        <v>47</v>
      </c>
      <c r="C41" s="104"/>
      <c r="D41" s="105"/>
      <c r="E41" s="38">
        <f>E37*E39</f>
        <v>0</v>
      </c>
      <c r="F41" s="77" t="s">
        <v>48</v>
      </c>
      <c r="G41" s="77"/>
      <c r="H41" s="6"/>
      <c r="I41" s="6"/>
      <c r="J41" s="6"/>
      <c r="K41" s="6"/>
      <c r="L41" s="6"/>
      <c r="M41" s="6"/>
    </row>
    <row r="42" spans="2:13" ht="3.75" customHeight="1" thickBot="1">
      <c r="B42" s="14"/>
      <c r="C42" s="14"/>
      <c r="D42" s="14"/>
      <c r="E42" s="14"/>
      <c r="F42" s="14"/>
      <c r="G42" s="14"/>
      <c r="H42" s="14"/>
      <c r="I42" s="14"/>
      <c r="J42" s="14"/>
      <c r="K42" s="15"/>
      <c r="L42" s="16"/>
      <c r="M42" s="16"/>
    </row>
    <row r="43" spans="2:23" ht="18" customHeight="1">
      <c r="B43" s="100" t="s">
        <v>12</v>
      </c>
      <c r="C43" s="106" t="s">
        <v>18</v>
      </c>
      <c r="D43" s="107"/>
      <c r="E43" s="107"/>
      <c r="F43" s="107"/>
      <c r="G43" s="107"/>
      <c r="H43" s="107"/>
      <c r="I43" s="107"/>
      <c r="J43" s="107"/>
      <c r="K43" s="107"/>
      <c r="L43" s="107"/>
      <c r="M43" s="108"/>
      <c r="Q43" s="29" t="s">
        <v>49</v>
      </c>
      <c r="W43" s="29" t="s">
        <v>68</v>
      </c>
    </row>
    <row r="44" spans="2:23" ht="18" customHeight="1" thickBot="1">
      <c r="B44" s="100"/>
      <c r="C44" s="109"/>
      <c r="D44" s="110"/>
      <c r="E44" s="110"/>
      <c r="F44" s="110"/>
      <c r="G44" s="110"/>
      <c r="H44" s="110"/>
      <c r="I44" s="110"/>
      <c r="J44" s="110"/>
      <c r="K44" s="110"/>
      <c r="L44" s="110"/>
      <c r="M44" s="111"/>
      <c r="Q44" t="s">
        <v>25</v>
      </c>
      <c r="R44">
        <v>2.49</v>
      </c>
      <c r="S44" t="s">
        <v>60</v>
      </c>
      <c r="T44">
        <v>36.7</v>
      </c>
      <c r="U44" t="s">
        <v>61</v>
      </c>
      <c r="W44" t="s">
        <v>54</v>
      </c>
    </row>
    <row r="45" spans="2:23" ht="19.5" customHeight="1">
      <c r="B45" s="6"/>
      <c r="C45" s="6"/>
      <c r="D45" s="6"/>
      <c r="E45" s="6"/>
      <c r="F45" s="6"/>
      <c r="G45" s="6"/>
      <c r="H45" s="6"/>
      <c r="I45" s="6"/>
      <c r="J45" s="6"/>
      <c r="K45" s="6"/>
      <c r="L45" s="6"/>
      <c r="M45" s="6"/>
      <c r="Q45" s="3" t="s">
        <v>9</v>
      </c>
      <c r="R45">
        <v>2.58</v>
      </c>
      <c r="S45" t="s">
        <v>62</v>
      </c>
      <c r="T45">
        <v>37.7</v>
      </c>
      <c r="U45" t="s">
        <v>61</v>
      </c>
      <c r="W45" t="s">
        <v>55</v>
      </c>
    </row>
    <row r="46" spans="2:23" ht="19.5" customHeight="1">
      <c r="B46" s="81" t="s">
        <v>23</v>
      </c>
      <c r="C46" s="112"/>
      <c r="D46" s="112"/>
      <c r="E46" s="112"/>
      <c r="F46" s="112"/>
      <c r="G46" s="112"/>
      <c r="H46" s="112"/>
      <c r="I46" s="112"/>
      <c r="J46" s="112"/>
      <c r="K46" s="112"/>
      <c r="L46" s="112"/>
      <c r="M46" s="113"/>
      <c r="Q46" s="3" t="s">
        <v>71</v>
      </c>
      <c r="R46">
        <v>2.71</v>
      </c>
      <c r="T46">
        <v>39.1</v>
      </c>
      <c r="U46" t="s">
        <v>61</v>
      </c>
      <c r="W46" t="s">
        <v>56</v>
      </c>
    </row>
    <row r="47" spans="2:23" ht="19.5" customHeight="1">
      <c r="B47" s="114"/>
      <c r="C47" s="115"/>
      <c r="D47" s="115"/>
      <c r="E47" s="115"/>
      <c r="F47" s="115"/>
      <c r="G47" s="115"/>
      <c r="H47" s="115"/>
      <c r="I47" s="115"/>
      <c r="J47" s="115"/>
      <c r="K47" s="115"/>
      <c r="L47" s="115"/>
      <c r="M47" s="116"/>
      <c r="Q47" s="2" t="s">
        <v>57</v>
      </c>
      <c r="R47">
        <v>2.22</v>
      </c>
      <c r="T47">
        <v>54.6</v>
      </c>
      <c r="U47" t="s">
        <v>72</v>
      </c>
      <c r="W47" t="s">
        <v>65</v>
      </c>
    </row>
    <row r="48" spans="2:23" ht="9.75" customHeight="1">
      <c r="B48" s="6"/>
      <c r="C48" s="6"/>
      <c r="D48" s="6"/>
      <c r="E48" s="6"/>
      <c r="F48" s="6"/>
      <c r="G48" s="6"/>
      <c r="H48" s="6"/>
      <c r="I48" s="6"/>
      <c r="J48" s="6"/>
      <c r="K48" s="6"/>
      <c r="L48" s="6"/>
      <c r="M48" s="6"/>
      <c r="Q48" s="2" t="s">
        <v>24</v>
      </c>
      <c r="R48">
        <v>2.23</v>
      </c>
      <c r="S48" t="s">
        <v>42</v>
      </c>
      <c r="T48">
        <v>44.8</v>
      </c>
      <c r="U48" t="s">
        <v>67</v>
      </c>
      <c r="W48" t="s">
        <v>66</v>
      </c>
    </row>
    <row r="49" spans="2:23" ht="31.5" customHeight="1" thickBot="1">
      <c r="B49" s="91" t="s">
        <v>53</v>
      </c>
      <c r="C49" s="91"/>
      <c r="D49" s="91"/>
      <c r="E49" s="91"/>
      <c r="F49" s="91"/>
      <c r="G49" s="91"/>
      <c r="H49" s="91"/>
      <c r="I49" s="91"/>
      <c r="J49" s="91"/>
      <c r="K49" s="91"/>
      <c r="L49" s="91"/>
      <c r="M49" s="91"/>
      <c r="Q49" s="2" t="s">
        <v>58</v>
      </c>
      <c r="R49">
        <v>2.61</v>
      </c>
      <c r="T49">
        <v>29</v>
      </c>
      <c r="U49" t="s">
        <v>73</v>
      </c>
      <c r="W49" t="s">
        <v>51</v>
      </c>
    </row>
    <row r="50" spans="2:21" ht="29.25" customHeight="1" thickBot="1">
      <c r="B50" s="71" t="s">
        <v>78</v>
      </c>
      <c r="C50" s="72"/>
      <c r="D50" s="73"/>
      <c r="E50" s="47">
        <v>0</v>
      </c>
      <c r="F50" s="18" t="s">
        <v>43</v>
      </c>
      <c r="H50" s="68" t="s">
        <v>84</v>
      </c>
      <c r="I50" s="69"/>
      <c r="J50" s="69"/>
      <c r="K50" s="69"/>
      <c r="L50" s="69"/>
      <c r="M50" s="70"/>
      <c r="Q50" s="2" t="s">
        <v>59</v>
      </c>
      <c r="R50">
        <v>3.17</v>
      </c>
      <c r="T50">
        <v>29.4</v>
      </c>
      <c r="U50" t="s">
        <v>73</v>
      </c>
    </row>
    <row r="51" spans="1:27" s="3" customFormat="1" ht="3" customHeight="1">
      <c r="A51"/>
      <c r="B51" s="10"/>
      <c r="C51" s="10"/>
      <c r="D51" s="10"/>
      <c r="E51" s="10"/>
      <c r="F51" s="10"/>
      <c r="G51" s="10"/>
      <c r="H51" s="10"/>
      <c r="I51" s="10"/>
      <c r="J51" s="10"/>
      <c r="K51" s="10"/>
      <c r="L51" s="10"/>
      <c r="M51" s="12"/>
      <c r="N51"/>
      <c r="O51"/>
      <c r="P51"/>
      <c r="V51"/>
      <c r="W51"/>
      <c r="X51"/>
      <c r="Y51"/>
      <c r="Z51"/>
      <c r="AA51"/>
    </row>
    <row r="52" spans="2:17" ht="28.5" customHeight="1">
      <c r="B52" s="81" t="s">
        <v>81</v>
      </c>
      <c r="C52" s="82"/>
      <c r="D52" s="82"/>
      <c r="E52" s="82"/>
      <c r="F52" s="82"/>
      <c r="G52" s="83"/>
      <c r="H52" s="81" t="s">
        <v>80</v>
      </c>
      <c r="I52" s="82"/>
      <c r="J52" s="82"/>
      <c r="K52" s="82"/>
      <c r="L52" s="82"/>
      <c r="M52" s="83"/>
      <c r="Q52" s="2"/>
    </row>
    <row r="53" spans="2:17" ht="28.5" customHeight="1">
      <c r="B53" s="84"/>
      <c r="C53" s="85"/>
      <c r="D53" s="85"/>
      <c r="E53" s="85"/>
      <c r="F53" s="85"/>
      <c r="G53" s="86"/>
      <c r="H53" s="84"/>
      <c r="I53" s="85"/>
      <c r="J53" s="85"/>
      <c r="K53" s="85"/>
      <c r="L53" s="85"/>
      <c r="M53" s="86"/>
      <c r="Q53" s="2"/>
    </row>
    <row r="54" spans="2:17" ht="19.5" customHeight="1" thickBot="1">
      <c r="B54" s="6"/>
      <c r="C54" s="6"/>
      <c r="D54" s="6"/>
      <c r="E54" s="6"/>
      <c r="F54" s="6"/>
      <c r="G54" s="6"/>
      <c r="H54" s="6"/>
      <c r="I54" s="6"/>
      <c r="J54" s="6"/>
      <c r="K54" s="6"/>
      <c r="L54" s="6"/>
      <c r="M54" s="6"/>
      <c r="Q54" s="3"/>
    </row>
    <row r="55" spans="2:13" ht="43.5" customHeight="1" thickBot="1">
      <c r="B55" s="53" t="s">
        <v>85</v>
      </c>
      <c r="C55" s="53"/>
      <c r="D55" s="53"/>
      <c r="E55" s="94" t="str">
        <f>$D$16</f>
        <v>選択してください</v>
      </c>
      <c r="F55" s="95"/>
      <c r="H55" s="53" t="s">
        <v>75</v>
      </c>
      <c r="I55" s="87"/>
      <c r="J55" s="88"/>
      <c r="K55" s="78" t="s">
        <v>49</v>
      </c>
      <c r="L55" s="79"/>
      <c r="M55" s="80"/>
    </row>
    <row r="56" spans="2:13" s="3" customFormat="1" ht="3" customHeight="1" thickBot="1">
      <c r="B56" s="10"/>
      <c r="C56" s="10"/>
      <c r="D56" s="10"/>
      <c r="E56" s="10"/>
      <c r="F56" s="12"/>
      <c r="G56" s="12"/>
      <c r="H56" s="12"/>
      <c r="I56" s="12"/>
      <c r="J56" s="12"/>
      <c r="K56" s="12"/>
      <c r="L56" s="12"/>
      <c r="M56" s="12"/>
    </row>
    <row r="57" spans="2:13" s="3" customFormat="1" ht="24" customHeight="1" thickBot="1">
      <c r="B57" s="53" t="str">
        <f>IF($E$55="選択してください","利用したバイオマス・一般廃棄物",$E$55)&amp;"の年間燃料総消費量"</f>
        <v>利用したバイオマス・一般廃棄物の年間燃料総消費量</v>
      </c>
      <c r="C57" s="53"/>
      <c r="D57" s="53"/>
      <c r="E57" s="48">
        <v>0</v>
      </c>
      <c r="F57" s="34" t="s">
        <v>3</v>
      </c>
      <c r="G57" s="49"/>
      <c r="H57" s="53" t="s">
        <v>88</v>
      </c>
      <c r="I57" s="87"/>
      <c r="J57" s="87"/>
      <c r="K57" s="48">
        <v>0</v>
      </c>
      <c r="L57" s="92" t="str">
        <f>"["&amp;VLOOKUP($K$55,$Q$43:$U$50,5,FALSE)&amp;"]"</f>
        <v>[]</v>
      </c>
      <c r="M57" s="93"/>
    </row>
    <row r="58" spans="2:23" s="3" customFormat="1" ht="3" customHeight="1" thickBot="1">
      <c r="B58" s="12"/>
      <c r="C58" s="12"/>
      <c r="D58" s="12"/>
      <c r="E58" s="12"/>
      <c r="F58" s="28"/>
      <c r="G58" s="12"/>
      <c r="H58" s="10"/>
      <c r="I58" s="12"/>
      <c r="J58" s="12"/>
      <c r="K58" s="12"/>
      <c r="L58" s="12"/>
      <c r="M58" s="12"/>
      <c r="T58" s="2"/>
      <c r="V58" s="2"/>
      <c r="W58" s="2"/>
    </row>
    <row r="59" spans="2:17" s="3" customFormat="1" ht="24" customHeight="1" thickBot="1">
      <c r="B59" s="53" t="str">
        <f>IF($E$55="選択してください","利用したバイオマス・一般廃棄物",$E$55)&amp;"の排出係数"</f>
        <v>利用したバイオマス・一般廃棄物の排出係数</v>
      </c>
      <c r="C59" s="53"/>
      <c r="D59" s="53"/>
      <c r="E59" s="50">
        <v>0</v>
      </c>
      <c r="F59" s="77" t="str">
        <f>"[kgCO2/"&amp;G57&amp;"]"</f>
        <v>[kgCO2/]</v>
      </c>
      <c r="G59" s="77"/>
      <c r="H59" s="53" t="s">
        <v>74</v>
      </c>
      <c r="I59" s="53"/>
      <c r="J59" s="57"/>
      <c r="K59" s="37">
        <f>VLOOKUP($K$55,$Q$43:$U$50,2,FALSE)</f>
        <v>0</v>
      </c>
      <c r="L59" s="77" t="str">
        <f>"[kgCO2/"&amp;VLOOKUP($K$55,$Q$43:$U$50,5,FALSE)&amp;"]"</f>
        <v>[kgCO2/]</v>
      </c>
      <c r="M59" s="77"/>
      <c r="Q59"/>
    </row>
    <row r="60" spans="2:17" s="3" customFormat="1" ht="3" customHeight="1" thickBot="1">
      <c r="B60" s="32"/>
      <c r="C60" s="32"/>
      <c r="D60" s="32"/>
      <c r="E60" s="32"/>
      <c r="F60" s="32"/>
      <c r="G60" s="32"/>
      <c r="H60" s="32"/>
      <c r="I60" s="32"/>
      <c r="J60" s="32"/>
      <c r="K60" s="32"/>
      <c r="L60" s="32"/>
      <c r="M60" s="32"/>
      <c r="Q60"/>
    </row>
    <row r="61" spans="2:17" s="3" customFormat="1" ht="26.25" customHeight="1" thickBot="1">
      <c r="B61" s="53" t="str">
        <f>IF($E$55="選択してください","利用したバイオマス・一般廃棄物",$E$55)&amp;"の排出係数の設定根拠"</f>
        <v>利用したバイオマス・一般廃棄物の排出係数の設定根拠</v>
      </c>
      <c r="C61" s="53"/>
      <c r="D61" s="53"/>
      <c r="E61" s="53"/>
      <c r="F61" s="74"/>
      <c r="G61" s="75"/>
      <c r="H61" s="75"/>
      <c r="I61" s="75"/>
      <c r="J61" s="75"/>
      <c r="K61" s="75"/>
      <c r="L61" s="75"/>
      <c r="M61" s="76"/>
      <c r="Q61"/>
    </row>
    <row r="62" spans="2:17" s="3" customFormat="1" ht="18.75" customHeight="1">
      <c r="B62" s="32"/>
      <c r="C62" s="32"/>
      <c r="D62" s="32"/>
      <c r="E62" s="32"/>
      <c r="F62" s="32"/>
      <c r="G62" s="32"/>
      <c r="H62" s="32"/>
      <c r="I62" s="32"/>
      <c r="J62" s="32"/>
      <c r="K62" s="32"/>
      <c r="L62" s="32"/>
      <c r="M62" s="32"/>
      <c r="Q62"/>
    </row>
    <row r="63" spans="2:17" s="3" customFormat="1" ht="18" customHeight="1">
      <c r="B63" s="68" t="str">
        <f>IF($E$55="選択してください","利用したバイオマス・一般廃棄物",$E$55)&amp;"のCO2排出係数を記入し、設定根拠を記載してください。不明である場合、「不明」と記載してください。"</f>
        <v>利用したバイオマス・一般廃棄物のCO2排出係数を記入し、設定根拠を記載してください。不明である場合、「不明」と記載してください。</v>
      </c>
      <c r="C63" s="69"/>
      <c r="D63" s="69"/>
      <c r="E63" s="69"/>
      <c r="F63" s="69"/>
      <c r="G63" s="69"/>
      <c r="H63" s="69"/>
      <c r="I63" s="69"/>
      <c r="J63" s="69"/>
      <c r="K63" s="69"/>
      <c r="L63" s="69"/>
      <c r="M63" s="70"/>
      <c r="Q63"/>
    </row>
    <row r="64" spans="2:23" s="3" customFormat="1" ht="3" customHeight="1">
      <c r="B64" s="10"/>
      <c r="C64" s="12"/>
      <c r="D64" s="12"/>
      <c r="E64" s="12"/>
      <c r="F64" s="12"/>
      <c r="G64" s="12"/>
      <c r="H64" s="10"/>
      <c r="I64" s="12"/>
      <c r="J64" s="12"/>
      <c r="K64" s="30"/>
      <c r="L64" s="12"/>
      <c r="M64" s="12"/>
      <c r="Q64"/>
      <c r="T64" s="2"/>
      <c r="V64" s="2"/>
      <c r="W64" s="2"/>
    </row>
    <row r="65" spans="2:17" s="3" customFormat="1" ht="24" customHeight="1">
      <c r="B65" s="53" t="str">
        <f>IF($E$55="選択してください","利用したバイオマス・一般廃棄物",$E$55)&amp;"のCO2排出量"</f>
        <v>利用したバイオマス・一般廃棄物のCO2排出量</v>
      </c>
      <c r="C65" s="53"/>
      <c r="D65" s="53"/>
      <c r="E65" s="31">
        <f>E57*E59</f>
        <v>0</v>
      </c>
      <c r="F65" s="77" t="str">
        <f>"[kgCO2/"&amp;G57&amp;"]"</f>
        <v>[kgCO2/]</v>
      </c>
      <c r="G65" s="77"/>
      <c r="H65" s="87" t="s">
        <v>63</v>
      </c>
      <c r="I65" s="87"/>
      <c r="J65" s="89"/>
      <c r="K65" s="31">
        <f>K57*K59</f>
        <v>0</v>
      </c>
      <c r="L65" s="77" t="str">
        <f>"[kgCO2/"&amp;VLOOKUP($K$55,$Q$43:$U$50,5,FALSE)&amp;"]"</f>
        <v>[kgCO2/]</v>
      </c>
      <c r="M65" s="77"/>
      <c r="Q65"/>
    </row>
    <row r="66" spans="2:23" s="3" customFormat="1" ht="3" customHeight="1">
      <c r="B66" s="10"/>
      <c r="C66" s="33"/>
      <c r="D66" s="12"/>
      <c r="E66" s="12"/>
      <c r="F66" s="12"/>
      <c r="G66" s="12"/>
      <c r="H66" s="10"/>
      <c r="I66" s="12"/>
      <c r="J66" s="12"/>
      <c r="K66" s="12"/>
      <c r="L66" s="12"/>
      <c r="M66" s="12"/>
      <c r="Q66"/>
      <c r="T66" s="2"/>
      <c r="V66" s="2"/>
      <c r="W66" s="2"/>
    </row>
    <row r="67" spans="2:17" s="3" customFormat="1" ht="24" customHeight="1">
      <c r="B67" s="53" t="str">
        <f>IF($E$55="選択してください","利用したバイオマス・一般廃棄物",$E$55)&amp;"のCO2排出原単位"</f>
        <v>利用したバイオマス・一般廃棄物のCO2排出原単位</v>
      </c>
      <c r="C67" s="53"/>
      <c r="D67" s="53"/>
      <c r="E67" s="27">
        <f>IF(ISERROR(E65/D22),"",E65/D22)</f>
      </c>
      <c r="F67" s="77" t="s">
        <v>70</v>
      </c>
      <c r="G67" s="77"/>
      <c r="H67" s="87" t="s">
        <v>64</v>
      </c>
      <c r="I67" s="87"/>
      <c r="J67" s="89"/>
      <c r="K67" s="27">
        <f>IF(ISERROR(K65/D22),0,K65/D22)</f>
        <v>0</v>
      </c>
      <c r="L67" s="54" t="s">
        <v>70</v>
      </c>
      <c r="M67" s="56"/>
      <c r="Q67"/>
    </row>
    <row r="68" spans="1:27" s="3" customFormat="1" ht="3" customHeight="1">
      <c r="A68"/>
      <c r="B68" s="10"/>
      <c r="C68" s="10"/>
      <c r="D68" s="10"/>
      <c r="E68" s="10"/>
      <c r="F68" s="10"/>
      <c r="G68" s="10"/>
      <c r="H68" s="10"/>
      <c r="I68" s="10"/>
      <c r="J68" s="10"/>
      <c r="K68" s="10"/>
      <c r="L68" s="10"/>
      <c r="M68" s="10"/>
      <c r="N68"/>
      <c r="O68"/>
      <c r="P68"/>
      <c r="Q68"/>
      <c r="R68"/>
      <c r="S68"/>
      <c r="T68"/>
      <c r="U68"/>
      <c r="V68"/>
      <c r="W68"/>
      <c r="X68"/>
      <c r="Y68"/>
      <c r="Z68"/>
      <c r="AA68"/>
    </row>
    <row r="69" spans="2:13" ht="21.75" customHeight="1">
      <c r="B69" s="6"/>
      <c r="C69" s="6"/>
      <c r="D69" s="6"/>
      <c r="E69" s="6"/>
      <c r="F69" s="6"/>
      <c r="G69" s="6"/>
      <c r="H69" s="96" t="s">
        <v>69</v>
      </c>
      <c r="I69" s="97"/>
      <c r="J69" s="98"/>
      <c r="K69" s="23">
        <f>E41-(IF(ISERROR(E67+K67),0,(E67+K67)))</f>
        <v>0</v>
      </c>
      <c r="L69" s="54" t="s">
        <v>70</v>
      </c>
      <c r="M69" s="56"/>
    </row>
    <row r="70" spans="2:13" ht="9.75" customHeight="1">
      <c r="B70" s="6"/>
      <c r="C70" s="6"/>
      <c r="D70" s="6"/>
      <c r="E70" s="6"/>
      <c r="F70" s="6"/>
      <c r="G70" s="6"/>
      <c r="H70" s="6"/>
      <c r="I70" s="6"/>
      <c r="J70" s="6"/>
      <c r="K70" s="6"/>
      <c r="L70" s="6"/>
      <c r="M70" s="6"/>
    </row>
    <row r="71" spans="2:13" ht="13.5">
      <c r="B71" s="90" t="s">
        <v>6</v>
      </c>
      <c r="C71" s="90"/>
      <c r="D71" s="90"/>
      <c r="E71" s="90"/>
      <c r="F71" s="90"/>
      <c r="G71" s="90"/>
      <c r="H71" s="90"/>
      <c r="I71" s="90"/>
      <c r="J71" s="90"/>
      <c r="K71" s="90"/>
      <c r="L71" s="90"/>
      <c r="M71" s="90"/>
    </row>
    <row r="72" spans="2:13" ht="3.75" customHeight="1">
      <c r="B72" s="6"/>
      <c r="C72" s="6"/>
      <c r="D72" s="6"/>
      <c r="E72" s="6"/>
      <c r="F72" s="6"/>
      <c r="G72" s="6"/>
      <c r="H72" s="6"/>
      <c r="I72" s="6"/>
      <c r="J72" s="6"/>
      <c r="K72" s="6"/>
      <c r="L72" s="6"/>
      <c r="M72" s="6"/>
    </row>
    <row r="73" spans="2:13" ht="39" customHeight="1">
      <c r="B73" s="60" t="s">
        <v>5</v>
      </c>
      <c r="C73" s="61"/>
      <c r="D73" s="66">
        <f>$K$69*$D$22</f>
        <v>0</v>
      </c>
      <c r="E73" s="66"/>
      <c r="F73" s="40" t="s">
        <v>95</v>
      </c>
      <c r="G73" s="58" t="s">
        <v>79</v>
      </c>
      <c r="H73" s="59"/>
      <c r="I73" s="60" t="s">
        <v>5</v>
      </c>
      <c r="J73" s="61"/>
      <c r="K73" s="62">
        <f>$K$69*$D$22/1000</f>
        <v>0</v>
      </c>
      <c r="L73" s="62"/>
      <c r="M73" s="40" t="s">
        <v>96</v>
      </c>
    </row>
    <row r="74" spans="2:13" ht="3" customHeight="1">
      <c r="B74" s="36"/>
      <c r="C74" s="36"/>
      <c r="D74" s="36"/>
      <c r="E74" s="36"/>
      <c r="F74" s="36"/>
      <c r="G74" s="36"/>
      <c r="H74" s="36"/>
      <c r="I74" s="36"/>
      <c r="J74" s="36"/>
      <c r="K74" s="36"/>
      <c r="L74" s="36"/>
      <c r="M74" s="36"/>
    </row>
    <row r="75" spans="2:13" ht="39" customHeight="1">
      <c r="B75" s="63" t="s">
        <v>91</v>
      </c>
      <c r="C75" s="64"/>
      <c r="D75" s="65">
        <f>D73*D26</f>
        <v>0</v>
      </c>
      <c r="E75" s="66"/>
      <c r="F75" s="40" t="s">
        <v>92</v>
      </c>
      <c r="G75" s="58" t="s">
        <v>93</v>
      </c>
      <c r="H75" s="59"/>
      <c r="I75" s="63" t="s">
        <v>91</v>
      </c>
      <c r="J75" s="64"/>
      <c r="K75" s="67">
        <f>K73*D26</f>
        <v>0</v>
      </c>
      <c r="L75" s="62"/>
      <c r="M75" s="40" t="s">
        <v>94</v>
      </c>
    </row>
    <row r="76" spans="2:13" ht="3" customHeight="1">
      <c r="B76" s="36"/>
      <c r="C76" s="36"/>
      <c r="D76" s="36"/>
      <c r="E76" s="36"/>
      <c r="F76" s="36"/>
      <c r="G76" s="36"/>
      <c r="H76" s="36"/>
      <c r="I76" s="36"/>
      <c r="J76" s="36"/>
      <c r="K76" s="36"/>
      <c r="L76" s="36"/>
      <c r="M76" s="36"/>
    </row>
    <row r="77" spans="2:13" ht="12.75" customHeight="1">
      <c r="B77" s="90" t="s">
        <v>83</v>
      </c>
      <c r="C77" s="90"/>
      <c r="D77" s="90"/>
      <c r="E77" s="90"/>
      <c r="F77" s="90"/>
      <c r="G77" s="90"/>
      <c r="H77" s="90"/>
      <c r="I77" s="90"/>
      <c r="J77" s="90"/>
      <c r="K77" s="90"/>
      <c r="L77" s="90"/>
      <c r="M77" s="90"/>
    </row>
    <row r="78" spans="2:13" ht="3" customHeight="1">
      <c r="B78" s="36"/>
      <c r="C78" s="36"/>
      <c r="D78" s="36"/>
      <c r="E78" s="36"/>
      <c r="F78" s="36"/>
      <c r="G78" s="36"/>
      <c r="H78" s="36"/>
      <c r="I78" s="36"/>
      <c r="J78" s="6"/>
      <c r="K78" s="6"/>
      <c r="L78" s="6"/>
      <c r="M78" s="6"/>
    </row>
    <row r="79" spans="2:13" ht="3" customHeight="1">
      <c r="B79" s="36"/>
      <c r="C79" s="36"/>
      <c r="D79" s="36"/>
      <c r="E79" s="36"/>
      <c r="F79" s="36"/>
      <c r="G79" s="36"/>
      <c r="H79" s="36"/>
      <c r="I79" s="36"/>
      <c r="J79" s="6"/>
      <c r="K79" s="6"/>
      <c r="L79" s="6"/>
      <c r="M79" s="6"/>
    </row>
    <row r="80" spans="2:13" ht="19.5" customHeight="1">
      <c r="B80" s="53" t="s">
        <v>4</v>
      </c>
      <c r="C80" s="53"/>
      <c r="D80" s="53"/>
      <c r="E80" s="57"/>
      <c r="F80" s="39" t="str">
        <f>D26&amp;"年"</f>
        <v>0年</v>
      </c>
      <c r="G80" s="54" t="str">
        <f>H26</f>
        <v>選択してください</v>
      </c>
      <c r="H80" s="55"/>
      <c r="I80" s="56"/>
      <c r="J80" s="6"/>
      <c r="K80" s="6"/>
      <c r="L80" s="6"/>
      <c r="M80" s="6"/>
    </row>
    <row r="81" spans="2:13" ht="3" customHeight="1">
      <c r="B81" s="36"/>
      <c r="C81" s="36"/>
      <c r="D81" s="36"/>
      <c r="E81" s="36"/>
      <c r="F81" s="36"/>
      <c r="G81" s="36"/>
      <c r="H81" s="36"/>
      <c r="I81" s="36"/>
      <c r="J81" s="6"/>
      <c r="K81" s="6"/>
      <c r="L81" s="6"/>
      <c r="M81" s="6"/>
    </row>
    <row r="82" spans="2:13" ht="19.5" customHeight="1">
      <c r="B82" s="53" t="s">
        <v>97</v>
      </c>
      <c r="C82" s="53"/>
      <c r="D82" s="42">
        <f>E59</f>
        <v>0</v>
      </c>
      <c r="E82" s="41" t="s">
        <v>98</v>
      </c>
      <c r="F82" s="54">
        <f>IF(F61=0,"",F61)</f>
      </c>
      <c r="G82" s="55"/>
      <c r="H82" s="55"/>
      <c r="I82" s="55"/>
      <c r="J82" s="55"/>
      <c r="K82" s="55"/>
      <c r="L82" s="55"/>
      <c r="M82" s="56"/>
    </row>
    <row r="83" ht="19.5" customHeight="1"/>
    <row r="84" ht="19.5" customHeight="1"/>
    <row r="85" ht="19.5" customHeight="1"/>
    <row r="86" ht="19.5" customHeight="1"/>
  </sheetData>
  <sheetProtection password="E9BB" sheet="1"/>
  <mergeCells count="82">
    <mergeCell ref="B6:M7"/>
    <mergeCell ref="B77:M77"/>
    <mergeCell ref="B11:M11"/>
    <mergeCell ref="B13:C14"/>
    <mergeCell ref="E13:F13"/>
    <mergeCell ref="D14:E14"/>
    <mergeCell ref="F14:G14"/>
    <mergeCell ref="H14:M14"/>
    <mergeCell ref="B16:C17"/>
    <mergeCell ref="D16:H17"/>
    <mergeCell ref="B24:M24"/>
    <mergeCell ref="B26:C26"/>
    <mergeCell ref="D26:E26"/>
    <mergeCell ref="H26:I26"/>
    <mergeCell ref="B37:D37"/>
    <mergeCell ref="B9:C9"/>
    <mergeCell ref="D9:M9"/>
    <mergeCell ref="J16:M17"/>
    <mergeCell ref="B19:C20"/>
    <mergeCell ref="D19:H20"/>
    <mergeCell ref="B46:M47"/>
    <mergeCell ref="B67:D67"/>
    <mergeCell ref="J19:M20"/>
    <mergeCell ref="B28:M28"/>
    <mergeCell ref="B30:M30"/>
    <mergeCell ref="B34:C34"/>
    <mergeCell ref="G34:M35"/>
    <mergeCell ref="B22:C22"/>
    <mergeCell ref="D22:E22"/>
    <mergeCell ref="G22:H22"/>
    <mergeCell ref="F37:G37"/>
    <mergeCell ref="B39:D39"/>
    <mergeCell ref="F39:G39"/>
    <mergeCell ref="B41:D41"/>
    <mergeCell ref="F41:G41"/>
    <mergeCell ref="C43:M44"/>
    <mergeCell ref="B43:B44"/>
    <mergeCell ref="F59:G59"/>
    <mergeCell ref="B65:D65"/>
    <mergeCell ref="F65:G65"/>
    <mergeCell ref="B55:D55"/>
    <mergeCell ref="E55:F55"/>
    <mergeCell ref="H69:J69"/>
    <mergeCell ref="B57:D57"/>
    <mergeCell ref="B71:M71"/>
    <mergeCell ref="B73:C73"/>
    <mergeCell ref="D73:E73"/>
    <mergeCell ref="B49:M49"/>
    <mergeCell ref="B52:G53"/>
    <mergeCell ref="L57:M57"/>
    <mergeCell ref="H59:J59"/>
    <mergeCell ref="H65:J65"/>
    <mergeCell ref="B59:D59"/>
    <mergeCell ref="L59:M59"/>
    <mergeCell ref="L65:M65"/>
    <mergeCell ref="K55:M55"/>
    <mergeCell ref="H52:M53"/>
    <mergeCell ref="L69:M69"/>
    <mergeCell ref="H55:J55"/>
    <mergeCell ref="H67:J67"/>
    <mergeCell ref="L67:M67"/>
    <mergeCell ref="H57:J57"/>
    <mergeCell ref="D75:E75"/>
    <mergeCell ref="G75:H75"/>
    <mergeCell ref="I75:J75"/>
    <mergeCell ref="K75:L75"/>
    <mergeCell ref="H50:M50"/>
    <mergeCell ref="B50:D50"/>
    <mergeCell ref="B61:E61"/>
    <mergeCell ref="F61:M61"/>
    <mergeCell ref="B63:M63"/>
    <mergeCell ref="F67:G67"/>
    <mergeCell ref="B2:M2"/>
    <mergeCell ref="B4:M4"/>
    <mergeCell ref="B82:C82"/>
    <mergeCell ref="F82:M82"/>
    <mergeCell ref="B80:E80"/>
    <mergeCell ref="G73:H73"/>
    <mergeCell ref="I73:J73"/>
    <mergeCell ref="K73:L73"/>
    <mergeCell ref="G80:I80"/>
    <mergeCell ref="B75:C75"/>
  </mergeCells>
  <conditionalFormatting sqref="B43:C43 E39:F39 B42:L42">
    <cfRule type="expression" priority="52" dxfId="2" stopIfTrue="1">
      <formula>再エネ発電!#REF!="Ⅲ[再生可能エネルギー供給量]"</formula>
    </cfRule>
    <cfRule type="expression" priority="53" dxfId="2" stopIfTrue="1">
      <formula>再エネ発電!#REF!="Ⅰ[想定削減率]"</formula>
    </cfRule>
  </conditionalFormatting>
  <conditionalFormatting sqref="B34">
    <cfRule type="expression" priority="48" dxfId="2" stopIfTrue="1">
      <formula>再エネ発電!#REF!="Ⅲ[再生可能エネルギー供給量]"</formula>
    </cfRule>
    <cfRule type="expression" priority="49" dxfId="2" stopIfTrue="1">
      <formula>再エネ発電!#REF!="Ⅰ[想定削減率]"</formula>
    </cfRule>
  </conditionalFormatting>
  <conditionalFormatting sqref="B37">
    <cfRule type="expression" priority="46" dxfId="2" stopIfTrue="1">
      <formula>再エネ発電!#REF!="Ⅲ[再生可能エネルギー供給量]"</formula>
    </cfRule>
    <cfRule type="expression" priority="47" dxfId="2" stopIfTrue="1">
      <formula>再エネ発電!#REF!="Ⅰ[想定削減率]"</formula>
    </cfRule>
  </conditionalFormatting>
  <conditionalFormatting sqref="F41">
    <cfRule type="expression" priority="40" dxfId="2" stopIfTrue="1">
      <formula>再エネ発電!#REF!="Ⅲ[再生可能エネルギー供給量]"</formula>
    </cfRule>
    <cfRule type="expression" priority="41" dxfId="2" stopIfTrue="1">
      <formula>再エネ発電!#REF!="Ⅰ[想定削減率]"</formula>
    </cfRule>
  </conditionalFormatting>
  <conditionalFormatting sqref="B39">
    <cfRule type="expression" priority="44" dxfId="2" stopIfTrue="1">
      <formula>再エネ発電!#REF!="Ⅲ[再生可能エネルギー供給量]"</formula>
    </cfRule>
    <cfRule type="expression" priority="45" dxfId="2" stopIfTrue="1">
      <formula>再エネ発電!#REF!="Ⅰ[想定削減率]"</formula>
    </cfRule>
  </conditionalFormatting>
  <conditionalFormatting sqref="B41">
    <cfRule type="expression" priority="42" dxfId="2" stopIfTrue="1">
      <formula>再エネ発電!#REF!="Ⅲ[再生可能エネルギー供給量]"</formula>
    </cfRule>
    <cfRule type="expression" priority="43" dxfId="2" stopIfTrue="1">
      <formula>再エネ発電!#REF!="Ⅰ[想定削減率]"</formula>
    </cfRule>
  </conditionalFormatting>
  <conditionalFormatting sqref="H52:M60 H62:M62 H64:M67">
    <cfRule type="expression" priority="111" dxfId="1" stopIfTrue="1">
      <formula>$Z$23=0</formula>
    </cfRule>
  </conditionalFormatting>
  <conditionalFormatting sqref="B82 F82 B49:M51 B52:G60 B61:M61 B62:G62 B63 B64:G70 H69:M70">
    <cfRule type="expression" priority="6" dxfId="0" stopIfTrue="1">
      <formula>OR($D$16=$Q$21,$D$16=$Q$22,$D$16=$Q$23,$D$16=$Q$24,$D$16=Q$25,$D$16=$Q$26,$D$16=$Q$27,$D$16=$Q$28,$D$16=$Q$29)</formula>
    </cfRule>
  </conditionalFormatting>
  <dataValidations count="4">
    <dataValidation type="list" allowBlank="1" showInputMessage="1" showErrorMessage="1" sqref="D18:H18">
      <formula1>"選択してください,太陽光発電,風力発電（陸上）,風力発電（洋上）,地熱発電,バイオマス発電,海洋エネルギー発電,その他"</formula1>
    </dataValidation>
    <dataValidation type="list" allowBlank="1" showInputMessage="1" showErrorMessage="1" sqref="D16:H17">
      <formula1>$Q$20:$Q$35</formula1>
    </dataValidation>
    <dataValidation type="list" allowBlank="1" showInputMessage="1" showErrorMessage="1" sqref="K55">
      <formula1>$Q$43:$Q$50</formula1>
    </dataValidation>
    <dataValidation type="list" allowBlank="1" showInputMessage="1" showErrorMessage="1" sqref="H26:I26">
      <formula1>"選択してください,法定耐用年数を記入,想定使用年数を記入"</formula1>
    </dataValidation>
  </dataValidations>
  <printOptions/>
  <pageMargins left="1.0236220472440944" right="1.0236220472440944" top="0.7480314960629921" bottom="0.7480314960629921" header="0.31496062992125984" footer="0.31496062992125984"/>
  <pageSetup fitToHeight="0" fitToWidth="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2016-12-22T09:42:31Z</cp:lastPrinted>
  <dcterms:created xsi:type="dcterms:W3CDTF">2015-11-24T01:48:43Z</dcterms:created>
  <dcterms:modified xsi:type="dcterms:W3CDTF">2017-02-08T11:31:29Z</dcterms:modified>
  <cp:category/>
  <cp:version/>
  <cp:contentType/>
  <cp:contentStatus/>
</cp:coreProperties>
</file>